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25" windowHeight="8730"/>
  </bookViews>
  <sheets>
    <sheet name="Blatt 1" sheetId="1" r:id="rId1"/>
    <sheet name="Blatt 2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22" i="2" l="1"/>
  <c r="M22" i="2" s="1"/>
  <c r="K22" i="2"/>
  <c r="I22" i="2"/>
  <c r="H22" i="2"/>
  <c r="J22" i="2" s="1"/>
  <c r="M21" i="2"/>
  <c r="J21" i="2"/>
  <c r="F21" i="2"/>
  <c r="G21" i="2" s="1"/>
  <c r="E21" i="2"/>
  <c r="C21" i="2"/>
  <c r="B21" i="2"/>
  <c r="F20" i="2"/>
  <c r="E20" i="2"/>
  <c r="C20" i="2"/>
  <c r="B20" i="2"/>
  <c r="M19" i="2"/>
  <c r="J19" i="2"/>
  <c r="F19" i="2"/>
  <c r="G19" i="2" s="1"/>
  <c r="E19" i="2"/>
  <c r="C19" i="2"/>
  <c r="B19" i="2"/>
  <c r="M18" i="2"/>
  <c r="J18" i="2"/>
  <c r="F18" i="2"/>
  <c r="G18" i="2" s="1"/>
  <c r="E18" i="2"/>
  <c r="C18" i="2"/>
  <c r="B18" i="2"/>
  <c r="M17" i="2"/>
  <c r="J17" i="2"/>
  <c r="F17" i="2"/>
  <c r="G17" i="2" s="1"/>
  <c r="E17" i="2"/>
  <c r="C17" i="2"/>
  <c r="B17" i="2"/>
  <c r="M16" i="2"/>
  <c r="J16" i="2"/>
  <c r="F16" i="2"/>
  <c r="G16" i="2" s="1"/>
  <c r="E16" i="2"/>
  <c r="C16" i="2"/>
  <c r="B16" i="2"/>
  <c r="M15" i="2"/>
  <c r="J15" i="2"/>
  <c r="F15" i="2"/>
  <c r="G15" i="2" s="1"/>
  <c r="E15" i="2"/>
  <c r="C15" i="2"/>
  <c r="B15" i="2"/>
  <c r="M14" i="2"/>
  <c r="J14" i="2"/>
  <c r="F14" i="2"/>
  <c r="G14" i="2" s="1"/>
  <c r="E14" i="2"/>
  <c r="C14" i="2"/>
  <c r="B14" i="2"/>
  <c r="M13" i="2"/>
  <c r="J13" i="2"/>
  <c r="F13" i="2"/>
  <c r="G13" i="2" s="1"/>
  <c r="E13" i="2"/>
  <c r="C13" i="2"/>
  <c r="B13" i="2"/>
  <c r="M12" i="2"/>
  <c r="J12" i="2"/>
  <c r="F12" i="2"/>
  <c r="F22" i="2" s="1"/>
  <c r="E12" i="2"/>
  <c r="E22" i="2" s="1"/>
  <c r="C12" i="2"/>
  <c r="B12" i="2"/>
  <c r="M11" i="2"/>
  <c r="J11" i="2"/>
  <c r="C11" i="2"/>
  <c r="C22" i="2" s="1"/>
  <c r="B11" i="2"/>
  <c r="B22" i="2" s="1"/>
  <c r="K18" i="1"/>
  <c r="J18" i="1"/>
  <c r="O17" i="1"/>
  <c r="N17" i="1"/>
  <c r="K17" i="1"/>
  <c r="J17" i="1"/>
  <c r="F17" i="1"/>
  <c r="G17" i="1" s="1"/>
  <c r="E17" i="1"/>
  <c r="C17" i="1"/>
  <c r="B17" i="1"/>
  <c r="O16" i="1"/>
  <c r="P16" i="1" s="1"/>
  <c r="N16" i="1"/>
  <c r="K16" i="1"/>
  <c r="J16" i="1"/>
  <c r="F16" i="1"/>
  <c r="E16" i="1"/>
  <c r="C16" i="1"/>
  <c r="D16" i="1" s="1"/>
  <c r="B16" i="1"/>
  <c r="O15" i="1"/>
  <c r="N15" i="1"/>
  <c r="K15" i="1"/>
  <c r="J15" i="1"/>
  <c r="F15" i="1"/>
  <c r="G15" i="1" s="1"/>
  <c r="E15" i="1"/>
  <c r="C15" i="1"/>
  <c r="B15" i="1"/>
  <c r="O14" i="1"/>
  <c r="P14" i="1" s="1"/>
  <c r="N14" i="1"/>
  <c r="K14" i="1"/>
  <c r="J14" i="1"/>
  <c r="F14" i="1"/>
  <c r="E14" i="1"/>
  <c r="C14" i="1"/>
  <c r="D14" i="1" s="1"/>
  <c r="B14" i="1"/>
  <c r="O13" i="1"/>
  <c r="N13" i="1"/>
  <c r="K13" i="1"/>
  <c r="J13" i="1"/>
  <c r="F13" i="1"/>
  <c r="G13" i="1" s="1"/>
  <c r="E13" i="1"/>
  <c r="C13" i="1"/>
  <c r="B13" i="1"/>
  <c r="O12" i="1"/>
  <c r="P12" i="1" s="1"/>
  <c r="N12" i="1"/>
  <c r="K12" i="1"/>
  <c r="J12" i="1"/>
  <c r="F12" i="1"/>
  <c r="E12" i="1"/>
  <c r="C12" i="1"/>
  <c r="D12" i="1" s="1"/>
  <c r="B12" i="1"/>
  <c r="O11" i="1"/>
  <c r="N11" i="1"/>
  <c r="K11" i="1"/>
  <c r="J11" i="1"/>
  <c r="F11" i="1"/>
  <c r="G11" i="1" s="1"/>
  <c r="E11" i="1"/>
  <c r="C11" i="1"/>
  <c r="B11" i="1"/>
  <c r="O10" i="1"/>
  <c r="P10" i="1" s="1"/>
  <c r="N10" i="1"/>
  <c r="K10" i="1"/>
  <c r="J10" i="1"/>
  <c r="F10" i="1"/>
  <c r="E10" i="1"/>
  <c r="C10" i="1"/>
  <c r="D10" i="1" s="1"/>
  <c r="B10" i="1"/>
  <c r="O9" i="1"/>
  <c r="N9" i="1"/>
  <c r="K9" i="1"/>
  <c r="J9" i="1"/>
  <c r="F9" i="1"/>
  <c r="G9" i="1" s="1"/>
  <c r="E9" i="1"/>
  <c r="C9" i="1"/>
  <c r="B9" i="1"/>
  <c r="O8" i="1"/>
  <c r="P8" i="1" s="1"/>
  <c r="N8" i="1"/>
  <c r="N18" i="1" s="1"/>
  <c r="J8" i="1"/>
  <c r="F8" i="1"/>
  <c r="E8" i="1"/>
  <c r="C8" i="1"/>
  <c r="B8" i="1"/>
  <c r="B18" i="1" s="1"/>
  <c r="L12" i="1" l="1"/>
  <c r="M12" i="1" s="1"/>
  <c r="F18" i="1"/>
  <c r="D9" i="1"/>
  <c r="P9" i="1"/>
  <c r="E18" i="1"/>
  <c r="D11" i="1"/>
  <c r="P11" i="1"/>
  <c r="G12" i="1"/>
  <c r="D13" i="1"/>
  <c r="P13" i="1"/>
  <c r="G14" i="1"/>
  <c r="D15" i="1"/>
  <c r="P15" i="1"/>
  <c r="G16" i="1"/>
  <c r="D17" i="1"/>
  <c r="P17" i="1"/>
  <c r="D12" i="2"/>
  <c r="D13" i="2"/>
  <c r="D14" i="2"/>
  <c r="D15" i="2"/>
  <c r="D16" i="2"/>
  <c r="D17" i="2"/>
  <c r="D18" i="2"/>
  <c r="D19" i="2"/>
  <c r="D20" i="2"/>
  <c r="D21" i="2"/>
  <c r="L10" i="1"/>
  <c r="M10" i="1" s="1"/>
  <c r="L14" i="1"/>
  <c r="M14" i="1" s="1"/>
  <c r="L16" i="1"/>
  <c r="M16" i="1" s="1"/>
  <c r="G20" i="2"/>
  <c r="D22" i="2"/>
  <c r="G22" i="2"/>
  <c r="D11" i="2"/>
  <c r="G12" i="2"/>
  <c r="G18" i="1"/>
  <c r="D8" i="1"/>
  <c r="L9" i="1"/>
  <c r="M9" i="1" s="1"/>
  <c r="G10" i="1"/>
  <c r="L11" i="1"/>
  <c r="M11" i="1" s="1"/>
  <c r="L13" i="1"/>
  <c r="M13" i="1" s="1"/>
  <c r="L15" i="1"/>
  <c r="M15" i="1" s="1"/>
  <c r="L17" i="1"/>
  <c r="M17" i="1" s="1"/>
  <c r="C18" i="1"/>
  <c r="D18" i="1" s="1"/>
  <c r="O18" i="1"/>
  <c r="P18" i="1" s="1"/>
  <c r="G8" i="1"/>
  <c r="L8" i="1"/>
  <c r="M8" i="1" s="1"/>
  <c r="L18" i="1" l="1"/>
  <c r="M18" i="1" s="1"/>
</calcChain>
</file>

<file path=xl/sharedStrings.xml><?xml version="1.0" encoding="utf-8"?>
<sst xmlns="http://schemas.openxmlformats.org/spreadsheetml/2006/main" count="57" uniqueCount="39">
  <si>
    <t>41-6</t>
  </si>
  <si>
    <t>Jahresstatistik 2013</t>
  </si>
  <si>
    <t>Ausleihzweigstelle</t>
  </si>
  <si>
    <t>Blatt 1</t>
  </si>
  <si>
    <t>Bibliotheken</t>
  </si>
  <si>
    <r>
      <t xml:space="preserve">Bestand </t>
    </r>
    <r>
      <rPr>
        <b/>
        <vertAlign val="superscript"/>
        <sz val="10"/>
        <rFont val="Arial"/>
        <family val="2"/>
      </rPr>
      <t>3)</t>
    </r>
  </si>
  <si>
    <r>
      <t xml:space="preserve">Ausleihen </t>
    </r>
    <r>
      <rPr>
        <b/>
        <vertAlign val="superscript"/>
        <sz val="10"/>
        <rFont val="Arial"/>
        <family val="2"/>
      </rPr>
      <t>1)</t>
    </r>
  </si>
  <si>
    <r>
      <t xml:space="preserve">Aktivierungsgrad </t>
    </r>
    <r>
      <rPr>
        <b/>
        <vertAlign val="superscript"/>
        <sz val="10"/>
        <rFont val="Arial"/>
        <family val="2"/>
      </rPr>
      <t>1)</t>
    </r>
  </si>
  <si>
    <t>Umsatz</t>
  </si>
  <si>
    <r>
      <t xml:space="preserve">Aktive Kunden </t>
    </r>
    <r>
      <rPr>
        <b/>
        <vertAlign val="superscript"/>
        <sz val="10"/>
        <rFont val="Arial"/>
        <family val="2"/>
      </rPr>
      <t>2)</t>
    </r>
  </si>
  <si>
    <t>+/- %</t>
  </si>
  <si>
    <t>Zentralbibliothek</t>
  </si>
  <si>
    <t>Dottendorf</t>
  </si>
  <si>
    <t>Tannenbusch</t>
  </si>
  <si>
    <t>Musikbibliothek</t>
  </si>
  <si>
    <t>Rheindorf</t>
  </si>
  <si>
    <t>Endenich</t>
  </si>
  <si>
    <t>Godesberg</t>
  </si>
  <si>
    <t>Beuel</t>
  </si>
  <si>
    <t>Beuel-Ost</t>
  </si>
  <si>
    <t>Brüser Berg</t>
  </si>
  <si>
    <t>Gesamt</t>
  </si>
  <si>
    <t>68,86</t>
  </si>
  <si>
    <r>
      <t>1)</t>
    </r>
    <r>
      <rPr>
        <sz val="10"/>
        <rFont val="Arial"/>
        <family val="2"/>
      </rPr>
      <t xml:space="preserve"> % Anteil Medien, die im Berichtsjahr wenigstens einmal ausgeliehen wurden. Statistikzahlen: Ausleihzweigstelle</t>
    </r>
  </si>
  <si>
    <r>
      <t>2)</t>
    </r>
    <r>
      <rPr>
        <sz val="10"/>
        <rFont val="Arial"/>
        <family val="2"/>
      </rPr>
      <t xml:space="preserve"> Anzahl Kundinnen/Kunden, die im Berichtsjahr wenigstens einmal ausgeliehen haben.</t>
    </r>
  </si>
  <si>
    <r>
      <t>3)</t>
    </r>
    <r>
      <rPr>
        <sz val="10"/>
        <rFont val="Arial"/>
        <family val="2"/>
      </rPr>
      <t xml:space="preserve"> Der Bestand der ZB (Bottlerplatz) wurde im Oktober 2011 auf Cassius Bastei, Magazin Dottendorf, Dottendorf, Bad Godesberg und Beuel aufgeteilt.</t>
    </r>
  </si>
  <si>
    <t>Der Bestand Zentralbibliothek 2012 und 2013 beinhaltet den Bestand der Cassius Bastei und vom Magazin Dottendorf</t>
  </si>
  <si>
    <t>Blatt 2</t>
  </si>
  <si>
    <t>Büchereien</t>
  </si>
  <si>
    <r>
      <t>Entleihbesuche</t>
    </r>
    <r>
      <rPr>
        <b/>
        <vertAlign val="superscript"/>
        <sz val="8"/>
        <rFont val="Arial"/>
        <family val="2"/>
      </rPr>
      <t>1)</t>
    </r>
  </si>
  <si>
    <r>
      <t>Besucher</t>
    </r>
    <r>
      <rPr>
        <b/>
        <vertAlign val="superscript"/>
        <sz val="10"/>
        <rFont val="Arial"/>
        <family val="2"/>
      </rPr>
      <t xml:space="preserve"> 2)</t>
    </r>
  </si>
  <si>
    <t>Neuanmeldungen</t>
  </si>
  <si>
    <t>Öffnungsstunden</t>
  </si>
  <si>
    <t>+/-%</t>
  </si>
  <si>
    <r>
      <t>Zentralbibliothek</t>
    </r>
    <r>
      <rPr>
        <vertAlign val="superscript"/>
        <sz val="10"/>
        <rFont val="Arial"/>
        <family val="2"/>
      </rPr>
      <t xml:space="preserve">                     </t>
    </r>
  </si>
  <si>
    <t>Bad Godesberg</t>
  </si>
  <si>
    <t>Beuel-Ost Schulbibl.</t>
  </si>
  <si>
    <r>
      <t>1)</t>
    </r>
    <r>
      <rPr>
        <sz val="11"/>
        <rFont val="Arial"/>
        <family val="2"/>
      </rPr>
      <t xml:space="preserve"> Anzahl der Entleihbesuche der Aktiven Kunden</t>
    </r>
  </si>
  <si>
    <r>
      <t>2)</t>
    </r>
    <r>
      <rPr>
        <sz val="11"/>
        <rFont val="Arial"/>
        <family val="2"/>
      </rPr>
      <t xml:space="preserve"> Zentralbibliothek ab 24.10.2011 nicht mehr gezählt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</si>
</sst>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vertAlign val="superscript"/>
      <sz val="8"/>
      <name val="Arial"/>
      <family val="2"/>
    </font>
    <font>
      <sz val="10"/>
      <color rgb="FFFF000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10" fontId="4" fillId="0" borderId="10" xfId="0" applyNumberFormat="1" applyFont="1" applyBorder="1"/>
    <xf numFmtId="0" fontId="0" fillId="0" borderId="9" xfId="0" applyNumberFormat="1" applyBorder="1"/>
    <xf numFmtId="10" fontId="1" fillId="0" borderId="10" xfId="0" applyNumberFormat="1" applyFont="1" applyBorder="1"/>
    <xf numFmtId="4" fontId="0" fillId="0" borderId="9" xfId="0" applyNumberFormat="1" applyBorder="1"/>
    <xf numFmtId="4" fontId="0" fillId="0" borderId="11" xfId="0" applyNumberFormat="1" applyBorder="1"/>
    <xf numFmtId="10" fontId="0" fillId="0" borderId="10" xfId="0" applyNumberFormat="1" applyBorder="1"/>
    <xf numFmtId="0" fontId="0" fillId="0" borderId="9" xfId="0" applyNumberFormat="1" applyFill="1" applyBorder="1"/>
    <xf numFmtId="2" fontId="0" fillId="0" borderId="9" xfId="0" applyNumberFormat="1" applyFill="1" applyBorder="1"/>
    <xf numFmtId="0" fontId="2" fillId="0" borderId="12" xfId="0" applyFont="1" applyBorder="1"/>
    <xf numFmtId="3" fontId="2" fillId="0" borderId="12" xfId="0" applyNumberFormat="1" applyFont="1" applyBorder="1"/>
    <xf numFmtId="10" fontId="5" fillId="0" borderId="13" xfId="0" applyNumberFormat="1" applyFont="1" applyBorder="1"/>
    <xf numFmtId="3" fontId="2" fillId="0" borderId="14" xfId="0" applyNumberFormat="1" applyFont="1" applyBorder="1"/>
    <xf numFmtId="0" fontId="2" fillId="0" borderId="15" xfId="0" applyNumberFormat="1" applyFont="1" applyFill="1" applyBorder="1"/>
    <xf numFmtId="0" fontId="2" fillId="0" borderId="9" xfId="0" applyFont="1" applyBorder="1" applyAlignment="1">
      <alignment horizontal="right"/>
    </xf>
    <xf numFmtId="0" fontId="2" fillId="0" borderId="16" xfId="0" applyFont="1" applyBorder="1"/>
    <xf numFmtId="4" fontId="2" fillId="0" borderId="17" xfId="0" applyNumberFormat="1" applyFont="1" applyBorder="1"/>
    <xf numFmtId="49" fontId="6" fillId="0" borderId="0" xfId="0" applyNumberFormat="1" applyFont="1" applyBorder="1"/>
    <xf numFmtId="49" fontId="1" fillId="0" borderId="0" xfId="0" applyNumberFormat="1" applyFont="1" applyBorder="1"/>
    <xf numFmtId="2" fontId="1" fillId="0" borderId="0" xfId="0" applyNumberFormat="1" applyFont="1" applyBorder="1" applyAlignment="1"/>
    <xf numFmtId="3" fontId="1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10" fontId="1" fillId="0" borderId="0" xfId="0" applyNumberFormat="1" applyFont="1" applyBorder="1"/>
    <xf numFmtId="0" fontId="6" fillId="0" borderId="0" xfId="0" applyFont="1" applyBorder="1"/>
    <xf numFmtId="2" fontId="1" fillId="0" borderId="0" xfId="0" applyNumberFormat="1" applyFont="1"/>
    <xf numFmtId="0" fontId="6" fillId="0" borderId="0" xfId="0" applyFont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0" borderId="0" xfId="0" applyFont="1" applyBorder="1"/>
    <xf numFmtId="3" fontId="2" fillId="0" borderId="0" xfId="0" applyNumberFormat="1" applyFont="1" applyBorder="1"/>
    <xf numFmtId="2" fontId="2" fillId="0" borderId="0" xfId="0" applyNumberFormat="1" applyFont="1" applyBorder="1" applyAlignment="1"/>
    <xf numFmtId="2" fontId="2" fillId="0" borderId="0" xfId="0" applyNumberFormat="1" applyFont="1" applyBorder="1"/>
    <xf numFmtId="4" fontId="2" fillId="0" borderId="0" xfId="0" applyNumberFormat="1" applyFont="1" applyBorder="1"/>
    <xf numFmtId="2" fontId="7" fillId="0" borderId="0" xfId="0" applyNumberFormat="1" applyFont="1" applyBorder="1" applyAlignment="1"/>
    <xf numFmtId="0" fontId="7" fillId="0" borderId="0" xfId="0" applyFont="1" applyBorder="1"/>
    <xf numFmtId="2" fontId="6" fillId="0" borderId="0" xfId="0" applyNumberFormat="1" applyFont="1" applyBorder="1"/>
    <xf numFmtId="0" fontId="2" fillId="3" borderId="1" xfId="0" applyFont="1" applyFill="1" applyBorder="1"/>
    <xf numFmtId="3" fontId="2" fillId="3" borderId="5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3" fontId="1" fillId="0" borderId="24" xfId="0" applyNumberFormat="1" applyFont="1" applyBorder="1" applyAlignment="1"/>
    <xf numFmtId="10" fontId="9" fillId="0" borderId="8" xfId="0" applyNumberFormat="1" applyFont="1" applyBorder="1"/>
    <xf numFmtId="3" fontId="1" fillId="0" borderId="25" xfId="0" applyNumberFormat="1" applyFont="1" applyBorder="1"/>
    <xf numFmtId="0" fontId="1" fillId="0" borderId="25" xfId="0" applyFont="1" applyBorder="1" applyAlignment="1"/>
    <xf numFmtId="10" fontId="1" fillId="0" borderId="26" xfId="0" applyNumberFormat="1" applyFont="1" applyBorder="1"/>
    <xf numFmtId="3" fontId="1" fillId="0" borderId="11" xfId="0" applyNumberFormat="1" applyFont="1" applyBorder="1" applyAlignment="1"/>
    <xf numFmtId="3" fontId="1" fillId="0" borderId="7" xfId="0" applyNumberFormat="1" applyFont="1" applyBorder="1" applyAlignment="1"/>
    <xf numFmtId="10" fontId="4" fillId="0" borderId="8" xfId="0" applyNumberFormat="1" applyFont="1" applyBorder="1"/>
    <xf numFmtId="3" fontId="1" fillId="0" borderId="27" xfId="0" applyNumberFormat="1" applyFont="1" applyBorder="1" applyAlignment="1"/>
    <xf numFmtId="10" fontId="9" fillId="0" borderId="7" xfId="0" applyNumberFormat="1" applyFont="1" applyBorder="1"/>
    <xf numFmtId="0" fontId="1" fillId="0" borderId="0" xfId="0" applyFont="1" applyBorder="1" applyAlignment="1"/>
    <xf numFmtId="0" fontId="1" fillId="0" borderId="7" xfId="0" applyFont="1" applyBorder="1"/>
    <xf numFmtId="3" fontId="1" fillId="0" borderId="9" xfId="0" applyNumberFormat="1" applyFont="1" applyBorder="1"/>
    <xf numFmtId="10" fontId="1" fillId="0" borderId="8" xfId="0" applyNumberFormat="1" applyFont="1" applyBorder="1"/>
    <xf numFmtId="3" fontId="1" fillId="0" borderId="28" xfId="0" applyNumberFormat="1" applyFont="1" applyBorder="1"/>
    <xf numFmtId="10" fontId="9" fillId="0" borderId="26" xfId="0" applyNumberFormat="1" applyFont="1" applyBorder="1"/>
    <xf numFmtId="3" fontId="1" fillId="0" borderId="11" xfId="0" applyNumberFormat="1" applyFont="1" applyBorder="1"/>
    <xf numFmtId="10" fontId="1" fillId="0" borderId="7" xfId="0" applyNumberFormat="1" applyFont="1" applyBorder="1"/>
    <xf numFmtId="0" fontId="1" fillId="0" borderId="9" xfId="0" applyFont="1" applyBorder="1"/>
    <xf numFmtId="10" fontId="4" fillId="0" borderId="26" xfId="0" applyNumberFormat="1" applyFont="1" applyBorder="1"/>
    <xf numFmtId="10" fontId="4" fillId="0" borderId="7" xfId="0" applyNumberFormat="1" applyFont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29" xfId="0" applyNumberFormat="1" applyFont="1" applyBorder="1"/>
    <xf numFmtId="3" fontId="2" fillId="0" borderId="16" xfId="0" applyNumberFormat="1" applyFont="1" applyBorder="1"/>
    <xf numFmtId="10" fontId="4" fillId="0" borderId="30" xfId="0" applyNumberFormat="1" applyFont="1" applyBorder="1"/>
    <xf numFmtId="3" fontId="2" fillId="0" borderId="17" xfId="0" applyNumberFormat="1" applyFont="1" applyBorder="1"/>
    <xf numFmtId="4" fontId="2" fillId="0" borderId="15" xfId="0" applyNumberFormat="1" applyFont="1" applyBorder="1"/>
    <xf numFmtId="10" fontId="5" fillId="0" borderId="12" xfId="0" applyNumberFormat="1" applyFont="1" applyBorder="1"/>
    <xf numFmtId="49" fontId="10" fillId="0" borderId="0" xfId="0" applyNumberFormat="1" applyFont="1" applyBorder="1"/>
    <xf numFmtId="49" fontId="11" fillId="0" borderId="0" xfId="0" applyNumberFormat="1" applyFont="1" applyBorder="1"/>
    <xf numFmtId="2" fontId="11" fillId="0" borderId="0" xfId="0" applyNumberFormat="1" applyFont="1" applyBorder="1" applyAlignment="1"/>
    <xf numFmtId="3" fontId="11" fillId="0" borderId="0" xfId="0" applyNumberFormat="1" applyFont="1" applyBorder="1"/>
    <xf numFmtId="0" fontId="10" fillId="0" borderId="0" xfId="0" applyFont="1" applyBorder="1"/>
    <xf numFmtId="0" fontId="1" fillId="0" borderId="0" xfId="0" applyFont="1"/>
    <xf numFmtId="0" fontId="12" fillId="0" borderId="0" xfId="0" applyFont="1" applyBorder="1"/>
    <xf numFmtId="0" fontId="1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en/Jahresstatistik/2012/Jahresstatistik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waltung/Sander/EXCEL/Monatsstatistik/2013/12%20Dezemb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XCEL\Monatsstatistik\2012\Dez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1"/>
      <sheetName val="Blatt 2"/>
      <sheetName val="Veranstaltungen"/>
      <sheetName val="Statistik"/>
      <sheetName val="Gesamt"/>
      <sheetName val="Dezember"/>
    </sheetNames>
    <sheetDataSet>
      <sheetData sheetId="0"/>
      <sheetData sheetId="1"/>
      <sheetData sheetId="2"/>
      <sheetData sheetId="3">
        <row r="331">
          <cell r="C331">
            <v>60559</v>
          </cell>
        </row>
        <row r="579">
          <cell r="C579">
            <v>25018</v>
          </cell>
          <cell r="J579">
            <v>3.2</v>
          </cell>
        </row>
        <row r="842">
          <cell r="C842">
            <v>17489</v>
          </cell>
          <cell r="J842">
            <v>3.4</v>
          </cell>
        </row>
        <row r="1160">
          <cell r="C1160">
            <v>45957</v>
          </cell>
        </row>
        <row r="1373">
          <cell r="C1373">
            <v>51531</v>
          </cell>
          <cell r="J1373">
            <v>1.48</v>
          </cell>
        </row>
        <row r="1567">
          <cell r="C1567">
            <v>11599</v>
          </cell>
          <cell r="J1567">
            <v>3.43</v>
          </cell>
        </row>
        <row r="1798">
          <cell r="C1798">
            <v>11644</v>
          </cell>
          <cell r="J1798">
            <v>6.6</v>
          </cell>
        </row>
        <row r="2103">
          <cell r="C2103">
            <v>44211</v>
          </cell>
          <cell r="J2103">
            <v>5.46</v>
          </cell>
        </row>
        <row r="2394">
          <cell r="C2394">
            <v>31306</v>
          </cell>
          <cell r="J2394">
            <v>5.22</v>
          </cell>
        </row>
        <row r="2629">
          <cell r="C2629">
            <v>29313</v>
          </cell>
          <cell r="J2629">
            <v>3.63</v>
          </cell>
        </row>
        <row r="2893">
          <cell r="C2893">
            <v>20229</v>
          </cell>
          <cell r="J2893">
            <v>5.52</v>
          </cell>
        </row>
      </sheetData>
      <sheetData sheetId="4">
        <row r="385">
          <cell r="J385">
            <v>4.4400000000000004</v>
          </cell>
        </row>
      </sheetData>
      <sheetData sheetId="5">
        <row r="9">
          <cell r="C9">
            <v>592575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er"/>
      <sheetName val="Statistik"/>
      <sheetName val="Aktive Kunden "/>
      <sheetName val="Kalender"/>
      <sheetName val="Öffnungszeiten"/>
      <sheetName val="Entleiher"/>
      <sheetName val="Neuanmeldungen"/>
      <sheetName val="Stat. Kennzahlen"/>
    </sheetNames>
    <sheetDataSet>
      <sheetData sheetId="0">
        <row r="9">
          <cell r="C9">
            <v>572633</v>
          </cell>
        </row>
        <row r="11">
          <cell r="C11">
            <v>10773</v>
          </cell>
        </row>
        <row r="12">
          <cell r="C12">
            <v>122384</v>
          </cell>
          <cell r="E12">
            <v>127299</v>
          </cell>
        </row>
        <row r="18">
          <cell r="C18">
            <v>78813</v>
          </cell>
        </row>
        <row r="19">
          <cell r="C19">
            <v>32277</v>
          </cell>
          <cell r="E19">
            <v>34361</v>
          </cell>
        </row>
        <row r="20">
          <cell r="C20">
            <v>1115</v>
          </cell>
        </row>
        <row r="21">
          <cell r="C21">
            <v>15590</v>
          </cell>
          <cell r="E21">
            <v>15560</v>
          </cell>
        </row>
        <row r="27">
          <cell r="C27">
            <v>54576</v>
          </cell>
        </row>
        <row r="28">
          <cell r="C28">
            <v>38168</v>
          </cell>
          <cell r="E28">
            <v>44952</v>
          </cell>
        </row>
        <row r="29">
          <cell r="C29">
            <v>1449</v>
          </cell>
        </row>
        <row r="30">
          <cell r="C30">
            <v>14260</v>
          </cell>
          <cell r="E30">
            <v>15584</v>
          </cell>
        </row>
        <row r="36">
          <cell r="C36">
            <v>63259</v>
          </cell>
        </row>
        <row r="37">
          <cell r="C37">
            <v>27597</v>
          </cell>
          <cell r="E37">
            <v>27246</v>
          </cell>
        </row>
        <row r="38">
          <cell r="C38">
            <v>805</v>
          </cell>
        </row>
        <row r="39">
          <cell r="C39">
            <v>9743</v>
          </cell>
          <cell r="E39">
            <v>11118</v>
          </cell>
        </row>
        <row r="45">
          <cell r="C45">
            <v>37576</v>
          </cell>
        </row>
        <row r="46">
          <cell r="C46">
            <v>16687</v>
          </cell>
          <cell r="E46">
            <v>20343</v>
          </cell>
        </row>
        <row r="48">
          <cell r="C48">
            <v>7343</v>
          </cell>
          <cell r="E48">
            <v>8199</v>
          </cell>
        </row>
        <row r="54">
          <cell r="C54">
            <v>75686</v>
          </cell>
        </row>
        <row r="55">
          <cell r="C55">
            <v>27395</v>
          </cell>
          <cell r="E55">
            <v>34385</v>
          </cell>
        </row>
        <row r="57">
          <cell r="C57">
            <v>17508</v>
          </cell>
          <cell r="E57">
            <v>17870</v>
          </cell>
        </row>
        <row r="64">
          <cell r="C64">
            <v>236770</v>
          </cell>
        </row>
        <row r="65">
          <cell r="C65">
            <v>96372</v>
          </cell>
          <cell r="E65">
            <v>98068</v>
          </cell>
        </row>
        <row r="67">
          <cell r="C67">
            <v>55850</v>
          </cell>
          <cell r="E67">
            <v>58675</v>
          </cell>
        </row>
        <row r="73">
          <cell r="C73">
            <v>176859</v>
          </cell>
        </row>
        <row r="74">
          <cell r="C74">
            <v>78404</v>
          </cell>
          <cell r="E74">
            <v>80885</v>
          </cell>
        </row>
        <row r="76">
          <cell r="C76">
            <v>42916</v>
          </cell>
          <cell r="E76">
            <v>42865</v>
          </cell>
        </row>
        <row r="82">
          <cell r="C82">
            <v>86886</v>
          </cell>
        </row>
        <row r="83">
          <cell r="C83">
            <v>18774</v>
          </cell>
          <cell r="E83">
            <v>20667</v>
          </cell>
        </row>
        <row r="84">
          <cell r="C84">
            <v>35747</v>
          </cell>
          <cell r="E84">
            <v>36443</v>
          </cell>
        </row>
        <row r="86">
          <cell r="C86">
            <v>19045</v>
          </cell>
          <cell r="E86">
            <v>22066</v>
          </cell>
        </row>
        <row r="87">
          <cell r="C87">
            <v>1380</v>
          </cell>
          <cell r="E87">
            <v>1118</v>
          </cell>
        </row>
        <row r="93">
          <cell r="C93">
            <v>123593</v>
          </cell>
        </row>
        <row r="94">
          <cell r="C94">
            <v>45620</v>
          </cell>
          <cell r="E94">
            <v>39926</v>
          </cell>
        </row>
        <row r="96">
          <cell r="C96">
            <v>25566</v>
          </cell>
          <cell r="E96">
            <v>24354</v>
          </cell>
        </row>
      </sheetData>
      <sheetData sheetId="1">
        <row r="298">
          <cell r="C298">
            <v>58704</v>
          </cell>
        </row>
        <row r="542">
          <cell r="C542">
            <v>24381</v>
          </cell>
        </row>
        <row r="795">
          <cell r="C795">
            <v>18672</v>
          </cell>
        </row>
        <row r="1106">
          <cell r="C1106">
            <v>47538</v>
          </cell>
        </row>
        <row r="1259">
          <cell r="C1259">
            <v>52057</v>
          </cell>
        </row>
        <row r="1456">
          <cell r="C1456">
            <v>11713</v>
          </cell>
        </row>
        <row r="1677">
          <cell r="C1677">
            <v>11617</v>
          </cell>
        </row>
        <row r="1979">
          <cell r="C1979">
            <v>45407</v>
          </cell>
        </row>
        <row r="2263">
          <cell r="C2263">
            <v>31051</v>
          </cell>
        </row>
        <row r="2481">
          <cell r="C2481">
            <v>28167</v>
          </cell>
        </row>
      </sheetData>
      <sheetData sheetId="2">
        <row r="15">
          <cell r="B15">
            <v>596</v>
          </cell>
        </row>
        <row r="16">
          <cell r="B16">
            <v>1111</v>
          </cell>
        </row>
        <row r="17">
          <cell r="B17">
            <v>4137</v>
          </cell>
        </row>
        <row r="18">
          <cell r="B18">
            <v>2354</v>
          </cell>
        </row>
        <row r="19">
          <cell r="B19">
            <v>2093</v>
          </cell>
        </row>
        <row r="20">
          <cell r="B20">
            <v>1588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er"/>
      <sheetName val="Statistik"/>
      <sheetName val="Kalender "/>
      <sheetName val="Öffnungszeiten"/>
      <sheetName val="Aktive Kunden"/>
      <sheetName val="Monats-Entleiherstatistik"/>
      <sheetName val="Neuanmeldungen"/>
      <sheetName val="Stat. Kennzahlen (2)"/>
    </sheetNames>
    <sheetDataSet>
      <sheetData sheetId="0">
        <row r="11">
          <cell r="C11">
            <v>10930</v>
          </cell>
        </row>
        <row r="18">
          <cell r="C18">
            <v>80170</v>
          </cell>
        </row>
        <row r="20">
          <cell r="C20">
            <v>1122</v>
          </cell>
        </row>
        <row r="27">
          <cell r="C27">
            <v>59529</v>
          </cell>
        </row>
        <row r="29">
          <cell r="C29">
            <v>1530</v>
          </cell>
        </row>
        <row r="36">
          <cell r="C36">
            <v>76115</v>
          </cell>
        </row>
        <row r="38">
          <cell r="C38">
            <v>866</v>
          </cell>
        </row>
        <row r="45">
          <cell r="C45">
            <v>39756</v>
          </cell>
        </row>
        <row r="47">
          <cell r="C47">
            <v>668</v>
          </cell>
        </row>
        <row r="54">
          <cell r="C54">
            <v>76874</v>
          </cell>
        </row>
        <row r="56">
          <cell r="C56">
            <v>1114</v>
          </cell>
        </row>
        <row r="64">
          <cell r="C64">
            <v>241528</v>
          </cell>
        </row>
        <row r="66">
          <cell r="C66">
            <v>4175</v>
          </cell>
        </row>
        <row r="73">
          <cell r="C73">
            <v>163470</v>
          </cell>
        </row>
        <row r="75">
          <cell r="C75">
            <v>2291</v>
          </cell>
        </row>
        <row r="82">
          <cell r="C82">
            <v>106444</v>
          </cell>
        </row>
        <row r="85">
          <cell r="C85">
            <v>2205</v>
          </cell>
        </row>
        <row r="93">
          <cell r="C93">
            <v>111694</v>
          </cell>
        </row>
        <row r="95">
          <cell r="C95">
            <v>1542</v>
          </cell>
        </row>
      </sheetData>
      <sheetData sheetId="1"/>
      <sheetData sheetId="2"/>
      <sheetData sheetId="3">
        <row r="3">
          <cell r="F3">
            <v>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95" workbookViewId="0">
      <selection activeCell="K26" sqref="K26"/>
    </sheetView>
  </sheetViews>
  <sheetFormatPr baseColWidth="10" defaultRowHeight="12.75" x14ac:dyDescent="0.2"/>
  <cols>
    <col min="1" max="1" width="14.85546875" customWidth="1"/>
    <col min="2" max="2" width="9.140625" bestFit="1" customWidth="1"/>
    <col min="3" max="3" width="7.7109375" customWidth="1"/>
    <col min="4" max="4" width="7.140625" bestFit="1" customWidth="1"/>
    <col min="5" max="6" width="9.28515625" bestFit="1" customWidth="1"/>
    <col min="7" max="7" width="9" bestFit="1" customWidth="1"/>
    <col min="8" max="8" width="8.7109375" customWidth="1"/>
    <col min="9" max="9" width="7.7109375" customWidth="1"/>
    <col min="10" max="10" width="8.42578125" bestFit="1" customWidth="1"/>
    <col min="11" max="12" width="7.7109375" customWidth="1"/>
    <col min="13" max="13" width="9" bestFit="1" customWidth="1"/>
    <col min="14" max="14" width="7.7109375" customWidth="1"/>
    <col min="15" max="15" width="9.140625" bestFit="1" customWidth="1"/>
    <col min="16" max="16" width="9" customWidth="1"/>
  </cols>
  <sheetData>
    <row r="1" spans="1:16" x14ac:dyDescent="0.2">
      <c r="O1" s="1"/>
    </row>
    <row r="2" spans="1:16" x14ac:dyDescent="0.2">
      <c r="A2" s="2" t="s">
        <v>0</v>
      </c>
    </row>
    <row r="3" spans="1:16" x14ac:dyDescent="0.2">
      <c r="A3" s="2" t="s">
        <v>1</v>
      </c>
      <c r="C3" s="2" t="s">
        <v>2</v>
      </c>
      <c r="D3" s="2"/>
    </row>
    <row r="4" spans="1:16" x14ac:dyDescent="0.2">
      <c r="A4" s="2" t="s">
        <v>3</v>
      </c>
    </row>
    <row r="5" spans="1:16" x14ac:dyDescent="0.2">
      <c r="A5" s="3"/>
    </row>
    <row r="6" spans="1:16" ht="14.25" x14ac:dyDescent="0.2">
      <c r="A6" s="4" t="s">
        <v>4</v>
      </c>
      <c r="B6" s="98" t="s">
        <v>5</v>
      </c>
      <c r="C6" s="98"/>
      <c r="D6" s="99"/>
      <c r="E6" s="100" t="s">
        <v>6</v>
      </c>
      <c r="F6" s="98"/>
      <c r="G6" s="99"/>
      <c r="H6" s="100" t="s">
        <v>7</v>
      </c>
      <c r="I6" s="98"/>
      <c r="J6" s="99"/>
      <c r="K6" s="101" t="s">
        <v>8</v>
      </c>
      <c r="L6" s="102"/>
      <c r="M6" s="103"/>
      <c r="N6" s="100" t="s">
        <v>9</v>
      </c>
      <c r="O6" s="98"/>
      <c r="P6" s="99"/>
    </row>
    <row r="7" spans="1:16" x14ac:dyDescent="0.2">
      <c r="A7" s="5"/>
      <c r="B7" s="6">
        <v>2012</v>
      </c>
      <c r="C7" s="6">
        <v>2013</v>
      </c>
      <c r="D7" s="7" t="s">
        <v>10</v>
      </c>
      <c r="E7" s="6">
        <v>2012</v>
      </c>
      <c r="F7" s="6">
        <v>2013</v>
      </c>
      <c r="G7" s="7" t="s">
        <v>10</v>
      </c>
      <c r="H7" s="6">
        <v>2012</v>
      </c>
      <c r="I7" s="8">
        <v>2013</v>
      </c>
      <c r="J7" s="7" t="s">
        <v>10</v>
      </c>
      <c r="K7" s="6">
        <v>2012</v>
      </c>
      <c r="L7" s="8">
        <v>2013</v>
      </c>
      <c r="M7" s="7" t="s">
        <v>10</v>
      </c>
      <c r="N7" s="6">
        <v>2012</v>
      </c>
      <c r="O7" s="8">
        <v>2013</v>
      </c>
      <c r="P7" s="7" t="s">
        <v>10</v>
      </c>
    </row>
    <row r="8" spans="1:16" ht="20.100000000000001" customHeight="1" x14ac:dyDescent="0.2">
      <c r="A8" s="9" t="s">
        <v>11</v>
      </c>
      <c r="B8" s="10">
        <f>[1]Statistik!C331+[1]Statistik!C1160</f>
        <v>106516</v>
      </c>
      <c r="C8" s="10">
        <f>[2]Statistik!$C$298+[2]Statistik!$C$1106</f>
        <v>106242</v>
      </c>
      <c r="D8" s="11">
        <f>(C8-B8)/B8</f>
        <v>-2.5723834916820008E-3</v>
      </c>
      <c r="E8" s="10">
        <f>[1]Dezember!C9</f>
        <v>592575</v>
      </c>
      <c r="F8" s="10">
        <f>[2]Dezember!$C$9</f>
        <v>572633</v>
      </c>
      <c r="G8" s="11">
        <f>(F8-E8)/E8</f>
        <v>-3.3653124077121038E-2</v>
      </c>
      <c r="H8" s="12">
        <v>62.15</v>
      </c>
      <c r="I8" s="9">
        <v>62.32</v>
      </c>
      <c r="J8" s="13">
        <f>(I8-H8)/H8</f>
        <v>2.7353177795655945E-3</v>
      </c>
      <c r="K8" s="14">
        <v>5.56</v>
      </c>
      <c r="L8" s="15">
        <f>F8/C8</f>
        <v>5.3898928860525972</v>
      </c>
      <c r="M8" s="11">
        <f>(L8-K8)/K8</f>
        <v>-3.0594804666798998E-2</v>
      </c>
      <c r="N8" s="10">
        <f>[3]Dezember!C11</f>
        <v>10930</v>
      </c>
      <c r="O8" s="10">
        <f>[2]Dezember!$C$11</f>
        <v>10773</v>
      </c>
      <c r="P8" s="11">
        <f>(O8-N8)/N8</f>
        <v>-1.4364135407136321E-2</v>
      </c>
    </row>
    <row r="9" spans="1:16" ht="20.100000000000001" customHeight="1" x14ac:dyDescent="0.2">
      <c r="A9" s="9" t="s">
        <v>12</v>
      </c>
      <c r="B9" s="10">
        <f>[1]Statistik!C579</f>
        <v>25018</v>
      </c>
      <c r="C9" s="10">
        <f>[2]Statistik!$C$542</f>
        <v>24381</v>
      </c>
      <c r="D9" s="11">
        <f t="shared" ref="D9:D18" si="0">(C9-B9)/B9</f>
        <v>-2.5461667599328483E-2</v>
      </c>
      <c r="E9" s="10">
        <f>[3]Dezember!C18</f>
        <v>80170</v>
      </c>
      <c r="F9" s="10">
        <f>[2]Dezember!$C$18</f>
        <v>78813</v>
      </c>
      <c r="G9" s="11">
        <f t="shared" ref="G9:G17" si="1">(F9-E9)/E9</f>
        <v>-1.6926531121367095E-2</v>
      </c>
      <c r="H9" s="12">
        <v>72.78</v>
      </c>
      <c r="I9" s="9">
        <v>71.45</v>
      </c>
      <c r="J9" s="11">
        <f t="shared" ref="J9:J18" si="2">(I9-H9)/H9</f>
        <v>-1.8274251167903245E-2</v>
      </c>
      <c r="K9" s="14">
        <f>[1]Statistik!J579</f>
        <v>3.2</v>
      </c>
      <c r="L9" s="15">
        <f t="shared" ref="L9:L18" si="3">F9/C9</f>
        <v>3.2325581395348837</v>
      </c>
      <c r="M9" s="13">
        <f t="shared" ref="M9:M18" si="4">(L9-K9)/K9</f>
        <v>1.0174418604651098E-2</v>
      </c>
      <c r="N9" s="10">
        <f>[3]Dezember!C20</f>
        <v>1122</v>
      </c>
      <c r="O9" s="10">
        <f>[2]Dezember!$C$20</f>
        <v>1115</v>
      </c>
      <c r="P9" s="11">
        <f t="shared" ref="P9:P18" si="5">(O9-N9)/N9</f>
        <v>-6.2388591800356507E-3</v>
      </c>
    </row>
    <row r="10" spans="1:16" ht="20.100000000000001" customHeight="1" x14ac:dyDescent="0.2">
      <c r="A10" s="9" t="s">
        <v>13</v>
      </c>
      <c r="B10" s="10">
        <f>[1]Statistik!C842</f>
        <v>17489</v>
      </c>
      <c r="C10" s="10">
        <f>[2]Statistik!$C$795</f>
        <v>18672</v>
      </c>
      <c r="D10" s="16">
        <f t="shared" si="0"/>
        <v>6.7642518154268402E-2</v>
      </c>
      <c r="E10" s="10">
        <f>[3]Dezember!C27</f>
        <v>59529</v>
      </c>
      <c r="F10" s="10">
        <f>[2]Dezember!$C$27</f>
        <v>54576</v>
      </c>
      <c r="G10" s="11">
        <f t="shared" si="1"/>
        <v>-8.3203144685783395E-2</v>
      </c>
      <c r="H10" s="17">
        <v>71.22</v>
      </c>
      <c r="I10" s="9">
        <v>70.87</v>
      </c>
      <c r="J10" s="11">
        <f t="shared" si="2"/>
        <v>-4.9143499017129224E-3</v>
      </c>
      <c r="K10" s="14">
        <f>[1]Statistik!J842</f>
        <v>3.4</v>
      </c>
      <c r="L10" s="15">
        <f t="shared" si="3"/>
        <v>2.9228791773778919</v>
      </c>
      <c r="M10" s="11">
        <f t="shared" si="4"/>
        <v>-0.14032965371238471</v>
      </c>
      <c r="N10" s="10">
        <f>[3]Dezember!C29</f>
        <v>1530</v>
      </c>
      <c r="O10" s="10">
        <f>[2]Dezember!$C$29</f>
        <v>1449</v>
      </c>
      <c r="P10" s="11">
        <f t="shared" si="5"/>
        <v>-5.2941176470588235E-2</v>
      </c>
    </row>
    <row r="11" spans="1:16" ht="20.100000000000001" customHeight="1" x14ac:dyDescent="0.2">
      <c r="A11" s="9" t="s">
        <v>14</v>
      </c>
      <c r="B11" s="10">
        <f>[1]Statistik!C1373</f>
        <v>51531</v>
      </c>
      <c r="C11" s="10">
        <f>[2]Statistik!$C$1259</f>
        <v>52057</v>
      </c>
      <c r="D11" s="16">
        <f t="shared" si="0"/>
        <v>1.0207447943956066E-2</v>
      </c>
      <c r="E11" s="10">
        <f>[3]Dezember!C36</f>
        <v>76115</v>
      </c>
      <c r="F11" s="10">
        <f>[2]Dezember!$C$36</f>
        <v>63259</v>
      </c>
      <c r="G11" s="11">
        <f t="shared" si="1"/>
        <v>-0.16890231885962032</v>
      </c>
      <c r="H11" s="17">
        <v>47.03</v>
      </c>
      <c r="I11" s="9">
        <v>45.23</v>
      </c>
      <c r="J11" s="11">
        <f t="shared" si="2"/>
        <v>-3.8273442483521249E-2</v>
      </c>
      <c r="K11" s="14">
        <f>[1]Statistik!J1373</f>
        <v>1.48</v>
      </c>
      <c r="L11" s="15">
        <f t="shared" si="3"/>
        <v>1.2151871986476361</v>
      </c>
      <c r="M11" s="11">
        <f t="shared" si="4"/>
        <v>-0.17892756848132693</v>
      </c>
      <c r="N11" s="10">
        <f>[3]Dezember!C38</f>
        <v>866</v>
      </c>
      <c r="O11" s="10">
        <f>[2]Dezember!$C$38</f>
        <v>805</v>
      </c>
      <c r="P11" s="11">
        <f t="shared" si="5"/>
        <v>-7.0438799076212477E-2</v>
      </c>
    </row>
    <row r="12" spans="1:16" ht="20.100000000000001" customHeight="1" x14ac:dyDescent="0.2">
      <c r="A12" s="9" t="s">
        <v>15</v>
      </c>
      <c r="B12" s="10">
        <f>[1]Statistik!C1567</f>
        <v>11599</v>
      </c>
      <c r="C12" s="10">
        <f>[2]Statistik!$C$1456</f>
        <v>11713</v>
      </c>
      <c r="D12" s="16">
        <f t="shared" si="0"/>
        <v>9.8284334856453149E-3</v>
      </c>
      <c r="E12" s="10">
        <f>[3]Dezember!C45</f>
        <v>39756</v>
      </c>
      <c r="F12" s="10">
        <f>[2]Dezember!$C$45</f>
        <v>37576</v>
      </c>
      <c r="G12" s="11">
        <f t="shared" si="1"/>
        <v>-5.4834490391387464E-2</v>
      </c>
      <c r="H12" s="17">
        <v>74.709999999999994</v>
      </c>
      <c r="I12" s="9">
        <v>70.790000000000006</v>
      </c>
      <c r="J12" s="11">
        <f t="shared" si="2"/>
        <v>-5.2469548922500171E-2</v>
      </c>
      <c r="K12" s="14">
        <f>[1]Statistik!J1567</f>
        <v>3.43</v>
      </c>
      <c r="L12" s="15">
        <f t="shared" si="3"/>
        <v>3.2080594211559808</v>
      </c>
      <c r="M12" s="11">
        <f t="shared" si="4"/>
        <v>-6.4705708117789917E-2</v>
      </c>
      <c r="N12" s="10">
        <f>[3]Dezember!C47</f>
        <v>668</v>
      </c>
      <c r="O12" s="10">
        <f>'[2]Aktive Kunden '!B15</f>
        <v>596</v>
      </c>
      <c r="P12" s="11">
        <f t="shared" si="5"/>
        <v>-0.10778443113772455</v>
      </c>
    </row>
    <row r="13" spans="1:16" ht="20.100000000000001" customHeight="1" x14ac:dyDescent="0.2">
      <c r="A13" s="9" t="s">
        <v>16</v>
      </c>
      <c r="B13" s="10">
        <f>[1]Statistik!C1798</f>
        <v>11644</v>
      </c>
      <c r="C13" s="10">
        <f>[2]Statistik!$C$1677</f>
        <v>11617</v>
      </c>
      <c r="D13" s="11">
        <f t="shared" si="0"/>
        <v>-2.3187907935417382E-3</v>
      </c>
      <c r="E13" s="10">
        <f>[3]Dezember!C54</f>
        <v>76874</v>
      </c>
      <c r="F13" s="10">
        <f>[2]Dezember!$C$54</f>
        <v>75686</v>
      </c>
      <c r="G13" s="11">
        <f t="shared" si="1"/>
        <v>-1.5453859562400812E-2</v>
      </c>
      <c r="H13" s="17">
        <v>91.17</v>
      </c>
      <c r="I13" s="9">
        <v>89.99</v>
      </c>
      <c r="J13" s="11">
        <f t="shared" si="2"/>
        <v>-1.2942854008994262E-2</v>
      </c>
      <c r="K13" s="14">
        <f>[1]Statistik!J1798</f>
        <v>6.6</v>
      </c>
      <c r="L13" s="15">
        <f t="shared" si="3"/>
        <v>6.5151071705259538</v>
      </c>
      <c r="M13" s="11">
        <f t="shared" si="4"/>
        <v>-1.286254992030998E-2</v>
      </c>
      <c r="N13" s="10">
        <f>[3]Dezember!C56</f>
        <v>1114</v>
      </c>
      <c r="O13" s="10">
        <f>'[2]Aktive Kunden '!B16</f>
        <v>1111</v>
      </c>
      <c r="P13" s="11">
        <f t="shared" si="5"/>
        <v>-2.6929982046678637E-3</v>
      </c>
    </row>
    <row r="14" spans="1:16" ht="20.100000000000001" customHeight="1" x14ac:dyDescent="0.2">
      <c r="A14" s="9" t="s">
        <v>17</v>
      </c>
      <c r="B14" s="10">
        <f>[1]Statistik!C2103</f>
        <v>44211</v>
      </c>
      <c r="C14" s="10">
        <f>[2]Statistik!$C$1979</f>
        <v>45407</v>
      </c>
      <c r="D14" s="16">
        <f t="shared" si="0"/>
        <v>2.7052091108547647E-2</v>
      </c>
      <c r="E14" s="10">
        <f>[3]Dezember!C64</f>
        <v>241528</v>
      </c>
      <c r="F14" s="10">
        <f>[2]Dezember!$C$64</f>
        <v>236770</v>
      </c>
      <c r="G14" s="11">
        <f t="shared" si="1"/>
        <v>-1.9699579344837865E-2</v>
      </c>
      <c r="H14" s="17">
        <v>85.36</v>
      </c>
      <c r="I14" s="9">
        <v>85.63</v>
      </c>
      <c r="J14" s="13">
        <f t="shared" si="2"/>
        <v>3.1630740393626526E-3</v>
      </c>
      <c r="K14" s="14">
        <f>[1]Statistik!J2103</f>
        <v>5.46</v>
      </c>
      <c r="L14" s="15">
        <f t="shared" si="3"/>
        <v>5.2143942563921861</v>
      </c>
      <c r="M14" s="11">
        <f t="shared" si="4"/>
        <v>-4.4982736924508028E-2</v>
      </c>
      <c r="N14" s="10">
        <f>[3]Dezember!C66</f>
        <v>4175</v>
      </c>
      <c r="O14" s="10">
        <f>'[2]Aktive Kunden '!B17</f>
        <v>4137</v>
      </c>
      <c r="P14" s="11">
        <f t="shared" si="5"/>
        <v>-9.1017964071856295E-3</v>
      </c>
    </row>
    <row r="15" spans="1:16" ht="20.100000000000001" customHeight="1" x14ac:dyDescent="0.2">
      <c r="A15" s="9" t="s">
        <v>18</v>
      </c>
      <c r="B15" s="10">
        <f>[1]Statistik!C2394</f>
        <v>31306</v>
      </c>
      <c r="C15" s="10">
        <f>[2]Statistik!$C$2263</f>
        <v>31051</v>
      </c>
      <c r="D15" s="11">
        <f t="shared" si="0"/>
        <v>-8.1454034370408226E-3</v>
      </c>
      <c r="E15" s="10">
        <f>[3]Dezember!C73</f>
        <v>163470</v>
      </c>
      <c r="F15" s="10">
        <f>[2]Dezember!$C$73</f>
        <v>176859</v>
      </c>
      <c r="G15" s="13">
        <f t="shared" si="1"/>
        <v>8.1904936685630397E-2</v>
      </c>
      <c r="H15" s="17">
        <v>82.84</v>
      </c>
      <c r="I15" s="9">
        <v>81.52</v>
      </c>
      <c r="J15" s="11">
        <f t="shared" si="2"/>
        <v>-1.5934331240946491E-2</v>
      </c>
      <c r="K15" s="14">
        <f>[1]Statistik!J2394</f>
        <v>5.22</v>
      </c>
      <c r="L15" s="15">
        <f t="shared" si="3"/>
        <v>5.695758590705613</v>
      </c>
      <c r="M15" s="13">
        <f t="shared" si="4"/>
        <v>9.11414924723397E-2</v>
      </c>
      <c r="N15" s="10">
        <f>[3]Dezember!C75</f>
        <v>2291</v>
      </c>
      <c r="O15" s="10">
        <f>'[2]Aktive Kunden '!B18</f>
        <v>2354</v>
      </c>
      <c r="P15" s="13">
        <f t="shared" si="5"/>
        <v>2.749890877346137E-2</v>
      </c>
    </row>
    <row r="16" spans="1:16" ht="20.100000000000001" customHeight="1" x14ac:dyDescent="0.2">
      <c r="A16" s="9" t="s">
        <v>19</v>
      </c>
      <c r="B16" s="10">
        <f>[1]Statistik!C2629</f>
        <v>29313</v>
      </c>
      <c r="C16" s="10">
        <f>[2]Statistik!$C$2481</f>
        <v>28167</v>
      </c>
      <c r="D16" s="11">
        <f t="shared" si="0"/>
        <v>-3.9095281956810973E-2</v>
      </c>
      <c r="E16" s="10">
        <f>[3]Dezember!C82</f>
        <v>106444</v>
      </c>
      <c r="F16" s="10">
        <f>[2]Dezember!$C$82</f>
        <v>86886</v>
      </c>
      <c r="G16" s="11">
        <f t="shared" si="1"/>
        <v>-0.18373980684679267</v>
      </c>
      <c r="H16" s="17">
        <v>72.150000000000006</v>
      </c>
      <c r="I16" s="9">
        <v>70.67</v>
      </c>
      <c r="J16" s="11">
        <f t="shared" si="2"/>
        <v>-2.0512820512820565E-2</v>
      </c>
      <c r="K16" s="14">
        <f>[1]Statistik!J2629</f>
        <v>3.63</v>
      </c>
      <c r="L16" s="15">
        <f t="shared" si="3"/>
        <v>3.0846735541591226</v>
      </c>
      <c r="M16" s="11">
        <f t="shared" si="4"/>
        <v>-0.15022767103054471</v>
      </c>
      <c r="N16" s="10">
        <f>[3]Dezember!C85</f>
        <v>2205</v>
      </c>
      <c r="O16" s="10">
        <f>'[2]Aktive Kunden '!B19</f>
        <v>2093</v>
      </c>
      <c r="P16" s="11">
        <f t="shared" si="5"/>
        <v>-5.0793650793650794E-2</v>
      </c>
    </row>
    <row r="17" spans="1:16" ht="20.100000000000001" customHeight="1" x14ac:dyDescent="0.2">
      <c r="A17" s="9" t="s">
        <v>20</v>
      </c>
      <c r="B17" s="10">
        <f>[1]Statistik!C2893</f>
        <v>20229</v>
      </c>
      <c r="C17" s="10">
        <f>[2]Statistik!$C$2735</f>
        <v>0</v>
      </c>
      <c r="D17" s="11">
        <f t="shared" si="0"/>
        <v>-1</v>
      </c>
      <c r="E17" s="10">
        <f>[3]Dezember!C93</f>
        <v>111694</v>
      </c>
      <c r="F17" s="10">
        <f>[2]Dezember!$C$93</f>
        <v>123593</v>
      </c>
      <c r="G17" s="13">
        <f t="shared" si="1"/>
        <v>0.10653213243325514</v>
      </c>
      <c r="H17" s="18">
        <v>86.5</v>
      </c>
      <c r="I17" s="9">
        <v>87.27</v>
      </c>
      <c r="J17" s="13">
        <f t="shared" si="2"/>
        <v>8.9017341040461967E-3</v>
      </c>
      <c r="K17" s="14">
        <f>[1]Statistik!J2893</f>
        <v>5.52</v>
      </c>
      <c r="L17" s="15" t="e">
        <f t="shared" si="3"/>
        <v>#DIV/0!</v>
      </c>
      <c r="M17" s="13" t="e">
        <f t="shared" si="4"/>
        <v>#DIV/0!</v>
      </c>
      <c r="N17" s="10">
        <f>[3]Dezember!C95</f>
        <v>1542</v>
      </c>
      <c r="O17" s="10">
        <f>'[2]Aktive Kunden '!B20</f>
        <v>1588</v>
      </c>
      <c r="P17" s="13">
        <f t="shared" si="5"/>
        <v>2.9831387808041506E-2</v>
      </c>
    </row>
    <row r="18" spans="1:16" ht="20.100000000000001" customHeight="1" thickBot="1" x14ac:dyDescent="0.25">
      <c r="A18" s="19" t="s">
        <v>21</v>
      </c>
      <c r="B18" s="20">
        <f>SUM(B8:B17)</f>
        <v>348856</v>
      </c>
      <c r="C18" s="20">
        <f>SUM(C8:C17)</f>
        <v>329307</v>
      </c>
      <c r="D18" s="21">
        <f t="shared" si="0"/>
        <v>-5.6037448116128145E-2</v>
      </c>
      <c r="E18" s="22">
        <f>SUM(E8:E17)</f>
        <v>1548155</v>
      </c>
      <c r="F18" s="22">
        <f>SUM(F8:F17)</f>
        <v>1506651</v>
      </c>
      <c r="G18" s="21">
        <f>(F18-E18)/E18</f>
        <v>-2.6808685176871825E-2</v>
      </c>
      <c r="H18" s="23">
        <v>69.58</v>
      </c>
      <c r="I18" s="24" t="s">
        <v>22</v>
      </c>
      <c r="J18" s="21">
        <f t="shared" si="2"/>
        <v>-1.0347801092267878E-2</v>
      </c>
      <c r="K18" s="25">
        <f>[1]Gesamt!J385</f>
        <v>4.4400000000000004</v>
      </c>
      <c r="L18" s="26">
        <f t="shared" si="3"/>
        <v>4.5752170467071762</v>
      </c>
      <c r="M18" s="21">
        <f t="shared" si="4"/>
        <v>3.0454289798913473E-2</v>
      </c>
      <c r="N18" s="20">
        <f>SUM(N8:N17)</f>
        <v>26443</v>
      </c>
      <c r="O18" s="20">
        <f>SUM(O8:O17)</f>
        <v>26021</v>
      </c>
      <c r="P18" s="21">
        <f t="shared" si="5"/>
        <v>-1.5958854895435463E-2</v>
      </c>
    </row>
    <row r="19" spans="1:16" s="32" customFormat="1" ht="15" thickTop="1" x14ac:dyDescent="0.2">
      <c r="A19" s="27" t="s">
        <v>23</v>
      </c>
      <c r="B19" s="28"/>
      <c r="C19" s="28"/>
      <c r="D19" s="29"/>
      <c r="E19" s="30"/>
      <c r="F19" s="30"/>
      <c r="G19" s="31"/>
      <c r="H19" s="31"/>
      <c r="J19" s="33"/>
      <c r="L19" s="33"/>
      <c r="M19" s="31"/>
      <c r="P19" s="34"/>
    </row>
    <row r="20" spans="1:16" s="32" customFormat="1" ht="14.25" x14ac:dyDescent="0.2">
      <c r="A20" s="35" t="s">
        <v>24</v>
      </c>
      <c r="B20" s="30"/>
      <c r="C20" s="30"/>
      <c r="D20" s="29"/>
      <c r="E20" s="30"/>
      <c r="F20" s="30"/>
      <c r="G20" s="30"/>
      <c r="H20" s="36"/>
      <c r="J20" s="33"/>
      <c r="L20" s="33"/>
      <c r="M20" s="31"/>
      <c r="P20" s="34"/>
    </row>
    <row r="22" spans="1:16" ht="14.25" x14ac:dyDescent="0.2">
      <c r="A22" s="37" t="s">
        <v>25</v>
      </c>
    </row>
    <row r="23" spans="1:16" x14ac:dyDescent="0.2">
      <c r="A23" t="s">
        <v>26</v>
      </c>
    </row>
    <row r="25" spans="1:16" x14ac:dyDescent="0.2">
      <c r="H25" s="38"/>
    </row>
    <row r="26" spans="1:16" x14ac:dyDescent="0.2">
      <c r="F26" s="39"/>
      <c r="G26" s="39"/>
      <c r="H26" s="39"/>
      <c r="J26" s="38"/>
    </row>
    <row r="28" spans="1:16" x14ac:dyDescent="0.2">
      <c r="F28" s="38"/>
    </row>
    <row r="30" spans="1:16" x14ac:dyDescent="0.2">
      <c r="G30" s="40"/>
    </row>
  </sheetData>
  <mergeCells count="5">
    <mergeCell ref="B6:D6"/>
    <mergeCell ref="E6:G6"/>
    <mergeCell ref="H6:J6"/>
    <mergeCell ref="K6:M6"/>
    <mergeCell ref="N6:P6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activeCell="A5" sqref="A5:XFD7"/>
    </sheetView>
  </sheetViews>
  <sheetFormatPr baseColWidth="10" defaultColWidth="11.42578125" defaultRowHeight="12.75" x14ac:dyDescent="0.2"/>
  <cols>
    <col min="1" max="1" width="18.28515625" style="32" customWidth="1"/>
    <col min="2" max="2" width="7.85546875" style="30" customWidth="1"/>
    <col min="3" max="3" width="9" style="30" bestFit="1" customWidth="1"/>
    <col min="4" max="4" width="9" style="29" bestFit="1" customWidth="1"/>
    <col min="5" max="5" width="7.5703125" style="29" bestFit="1" customWidth="1"/>
    <col min="6" max="6" width="10.7109375" style="29" bestFit="1" customWidth="1"/>
    <col min="7" max="7" width="8.7109375" style="29" customWidth="1"/>
    <col min="8" max="8" width="9.85546875" style="30" customWidth="1"/>
    <col min="9" max="9" width="9.5703125" style="30" customWidth="1"/>
    <col min="10" max="10" width="8.85546875" style="31" bestFit="1" customWidth="1"/>
    <col min="11" max="12" width="9.140625" style="31" bestFit="1" customWidth="1"/>
    <col min="13" max="13" width="9.5703125" style="31" customWidth="1"/>
    <col min="14" max="14" width="7.7109375" style="32" customWidth="1"/>
    <col min="15" max="15" width="8.42578125" style="33" customWidth="1"/>
    <col min="16" max="16" width="8" style="31" customWidth="1"/>
    <col min="17" max="22" width="11.42578125" customWidth="1"/>
    <col min="23" max="16384" width="11.42578125" style="32"/>
  </cols>
  <sheetData>
    <row r="1" spans="1:22" s="41" customFormat="1" x14ac:dyDescent="0.2">
      <c r="A1" s="41" t="s">
        <v>0</v>
      </c>
      <c r="B1" s="42"/>
      <c r="C1" s="42"/>
      <c r="D1" s="43"/>
      <c r="E1" s="43"/>
      <c r="F1" s="43"/>
      <c r="G1" s="43"/>
      <c r="H1" s="42"/>
      <c r="I1" s="42"/>
      <c r="J1" s="44"/>
      <c r="K1" s="44"/>
      <c r="L1" s="44"/>
      <c r="M1" s="44"/>
      <c r="O1" s="45"/>
      <c r="P1" s="44"/>
    </row>
    <row r="2" spans="1:22" s="41" customFormat="1" x14ac:dyDescent="0.2">
      <c r="A2" s="41" t="s">
        <v>1</v>
      </c>
      <c r="B2" s="42"/>
      <c r="C2" s="42"/>
      <c r="D2" s="46"/>
      <c r="E2" s="46"/>
      <c r="F2" s="46"/>
      <c r="G2" s="46"/>
      <c r="H2" s="42"/>
      <c r="I2" s="42"/>
      <c r="J2" s="44"/>
      <c r="K2" s="44"/>
      <c r="L2" s="44"/>
      <c r="M2" s="44"/>
      <c r="O2" s="45"/>
      <c r="P2" s="44"/>
    </row>
    <row r="3" spans="1:22" s="41" customFormat="1" x14ac:dyDescent="0.2">
      <c r="A3" s="47" t="s">
        <v>27</v>
      </c>
      <c r="B3" s="42"/>
      <c r="C3" s="42"/>
      <c r="D3" s="43"/>
      <c r="E3" s="43"/>
      <c r="F3" s="43"/>
      <c r="G3" s="43"/>
      <c r="H3" s="42"/>
      <c r="I3" s="42"/>
      <c r="J3" s="44"/>
      <c r="K3" s="44"/>
      <c r="L3" s="44"/>
      <c r="M3" s="44"/>
      <c r="O3" s="45"/>
      <c r="P3" s="44"/>
    </row>
    <row r="4" spans="1:22" s="41" customFormat="1" x14ac:dyDescent="0.2">
      <c r="A4" s="47"/>
      <c r="B4" s="42"/>
      <c r="C4" s="42"/>
      <c r="D4" s="43"/>
      <c r="E4" s="43"/>
      <c r="F4" s="43"/>
      <c r="G4" s="43"/>
      <c r="H4" s="42"/>
      <c r="I4" s="42"/>
      <c r="J4" s="44"/>
      <c r="K4" s="44"/>
      <c r="L4" s="44"/>
      <c r="M4" s="44"/>
      <c r="O4" s="45"/>
      <c r="P4" s="44"/>
    </row>
    <row r="5" spans="1:22" s="41" customFormat="1" x14ac:dyDescent="0.2">
      <c r="A5" s="2"/>
      <c r="B5" s="42"/>
      <c r="C5" s="42"/>
      <c r="D5" s="43"/>
      <c r="E5" s="43"/>
      <c r="F5" s="43"/>
      <c r="G5" s="43"/>
      <c r="H5" s="42"/>
      <c r="I5" s="42"/>
      <c r="J5" s="44"/>
      <c r="K5" s="44"/>
      <c r="L5" s="44"/>
      <c r="M5" s="44"/>
      <c r="O5" s="45"/>
      <c r="P5" s="44"/>
    </row>
    <row r="6" spans="1:22" s="41" customFormat="1" x14ac:dyDescent="0.2">
      <c r="A6" s="2"/>
      <c r="B6" s="42"/>
      <c r="C6" s="42"/>
      <c r="D6" s="43"/>
      <c r="E6" s="43"/>
      <c r="F6" s="43"/>
      <c r="G6" s="43"/>
      <c r="H6" s="42"/>
      <c r="I6" s="42"/>
      <c r="J6" s="44"/>
      <c r="K6" s="44"/>
      <c r="L6" s="44"/>
      <c r="M6" s="44"/>
      <c r="O6" s="45"/>
      <c r="P6" s="44"/>
    </row>
    <row r="7" spans="1:22" s="41" customFormat="1" x14ac:dyDescent="0.2">
      <c r="A7" s="2"/>
      <c r="B7" s="42"/>
      <c r="C7" s="42"/>
      <c r="D7" s="43"/>
      <c r="E7" s="43"/>
      <c r="F7" s="43"/>
      <c r="G7" s="43"/>
      <c r="H7" s="42"/>
      <c r="I7" s="42"/>
      <c r="J7" s="44"/>
      <c r="K7" s="44"/>
      <c r="L7" s="44"/>
      <c r="M7" s="44"/>
      <c r="O7" s="45"/>
      <c r="P7" s="44"/>
    </row>
    <row r="8" spans="1:22" ht="14.25" x14ac:dyDescent="0.2">
      <c r="A8" s="3"/>
      <c r="K8" s="48"/>
      <c r="L8" s="48"/>
    </row>
    <row r="9" spans="1:22" s="41" customFormat="1" ht="14.25" x14ac:dyDescent="0.2">
      <c r="A9" s="49" t="s">
        <v>28</v>
      </c>
      <c r="B9" s="104" t="s">
        <v>29</v>
      </c>
      <c r="C9" s="105"/>
      <c r="D9" s="106"/>
      <c r="E9" s="50"/>
      <c r="F9" s="50" t="s">
        <v>30</v>
      </c>
      <c r="G9" s="50"/>
      <c r="H9" s="104" t="s">
        <v>31</v>
      </c>
      <c r="I9" s="105"/>
      <c r="J9" s="106"/>
      <c r="K9" s="105" t="s">
        <v>32</v>
      </c>
      <c r="L9" s="105"/>
      <c r="M9" s="107"/>
    </row>
    <row r="10" spans="1:22" s="59" customFormat="1" ht="13.5" thickBot="1" x14ac:dyDescent="0.25">
      <c r="A10" s="51"/>
      <c r="B10" s="52">
        <v>2012</v>
      </c>
      <c r="C10" s="52">
        <v>2013</v>
      </c>
      <c r="D10" s="53" t="s">
        <v>10</v>
      </c>
      <c r="E10" s="54">
        <v>2012</v>
      </c>
      <c r="F10" s="52">
        <v>2013</v>
      </c>
      <c r="G10" s="55" t="s">
        <v>33</v>
      </c>
      <c r="H10" s="56">
        <v>2012</v>
      </c>
      <c r="I10" s="52">
        <v>2013</v>
      </c>
      <c r="J10" s="53" t="s">
        <v>10</v>
      </c>
      <c r="K10" s="57">
        <v>2012</v>
      </c>
      <c r="L10" s="57">
        <v>2013</v>
      </c>
      <c r="M10" s="58" t="s">
        <v>10</v>
      </c>
    </row>
    <row r="11" spans="1:22" s="71" customFormat="1" ht="20.100000000000001" customHeight="1" x14ac:dyDescent="0.2">
      <c r="A11" s="60" t="s">
        <v>34</v>
      </c>
      <c r="B11" s="61">
        <f>[2]Dezember!$E$12</f>
        <v>127299</v>
      </c>
      <c r="C11" s="61">
        <f>[2]Dezember!$C$12</f>
        <v>122384</v>
      </c>
      <c r="D11" s="62">
        <f>(C11-B11)/B11</f>
        <v>-3.8609886959049169E-2</v>
      </c>
      <c r="E11" s="63"/>
      <c r="F11" s="64"/>
      <c r="G11" s="65"/>
      <c r="H11" s="66">
        <v>2261</v>
      </c>
      <c r="I11" s="67">
        <v>2151</v>
      </c>
      <c r="J11" s="68">
        <f t="shared" ref="J11:J19" si="0">(I11-H11)/H11</f>
        <v>-4.8651039363113664E-2</v>
      </c>
      <c r="K11" s="69">
        <v>1598</v>
      </c>
      <c r="L11" s="61">
        <v>1550</v>
      </c>
      <c r="M11" s="70">
        <f t="shared" ref="M11:M19" si="1">(L11-K11)/K11</f>
        <v>-3.0037546933667083E-2</v>
      </c>
    </row>
    <row r="12" spans="1:22" ht="20.100000000000001" customHeight="1" x14ac:dyDescent="0.2">
      <c r="A12" s="72" t="s">
        <v>12</v>
      </c>
      <c r="B12" s="73">
        <f>[2]Dezember!$E$21</f>
        <v>15560</v>
      </c>
      <c r="C12" s="73">
        <f>[2]Dezember!$C$21</f>
        <v>15590</v>
      </c>
      <c r="D12" s="74">
        <f t="shared" ref="D12:D22" si="2">(C12-B12)/B12</f>
        <v>1.9280205655526992E-3</v>
      </c>
      <c r="E12" s="63">
        <f>[2]Dezember!$E$19</f>
        <v>34361</v>
      </c>
      <c r="F12" s="75">
        <f>[2]Dezember!$C$19</f>
        <v>32277</v>
      </c>
      <c r="G12" s="76">
        <f t="shared" ref="G12:G22" si="3">(F12-E12)/E12</f>
        <v>-6.0650155699775908E-2</v>
      </c>
      <c r="H12" s="77">
        <v>288</v>
      </c>
      <c r="I12" s="73">
        <v>253</v>
      </c>
      <c r="J12" s="62">
        <f t="shared" si="0"/>
        <v>-0.12152777777777778</v>
      </c>
      <c r="K12" s="77">
        <v>996</v>
      </c>
      <c r="L12" s="73">
        <v>948</v>
      </c>
      <c r="M12" s="78">
        <f t="shared" si="1"/>
        <v>-4.8192771084337352E-2</v>
      </c>
      <c r="N12"/>
      <c r="O12"/>
      <c r="P12"/>
      <c r="T12" s="32"/>
      <c r="U12" s="32"/>
      <c r="V12" s="32"/>
    </row>
    <row r="13" spans="1:22" ht="20.100000000000001" customHeight="1" x14ac:dyDescent="0.2">
      <c r="A13" s="79" t="s">
        <v>13</v>
      </c>
      <c r="B13" s="73">
        <f>[2]Dezember!$E$30</f>
        <v>15584</v>
      </c>
      <c r="C13" s="73">
        <f>[2]Dezember!$C$30</f>
        <v>14260</v>
      </c>
      <c r="D13" s="62">
        <f t="shared" si="2"/>
        <v>-8.4958932238193022E-2</v>
      </c>
      <c r="E13" s="63">
        <f>[2]Dezember!$E$28</f>
        <v>44952</v>
      </c>
      <c r="F13" s="75">
        <f>[2]Dezember!$C$28</f>
        <v>38168</v>
      </c>
      <c r="G13" s="80">
        <f t="shared" si="3"/>
        <v>-0.15091653319095924</v>
      </c>
      <c r="H13" s="77">
        <v>364</v>
      </c>
      <c r="I13" s="73">
        <v>308</v>
      </c>
      <c r="J13" s="62">
        <f t="shared" si="0"/>
        <v>-0.15384615384615385</v>
      </c>
      <c r="K13" s="77">
        <v>948</v>
      </c>
      <c r="L13" s="73">
        <v>930</v>
      </c>
      <c r="M13" s="81">
        <f t="shared" si="1"/>
        <v>-1.8987341772151899E-2</v>
      </c>
      <c r="N13"/>
      <c r="O13"/>
      <c r="P13"/>
      <c r="T13" s="32"/>
      <c r="U13" s="32"/>
      <c r="V13" s="32"/>
    </row>
    <row r="14" spans="1:22" ht="20.100000000000001" customHeight="1" x14ac:dyDescent="0.2">
      <c r="A14" s="72" t="s">
        <v>14</v>
      </c>
      <c r="B14" s="73">
        <f>[2]Dezember!$E$39</f>
        <v>11118</v>
      </c>
      <c r="C14" s="73">
        <f>[2]Dezember!$C$39</f>
        <v>9743</v>
      </c>
      <c r="D14" s="62">
        <f t="shared" si="2"/>
        <v>-0.12367332254002518</v>
      </c>
      <c r="E14" s="63">
        <f>[2]Dezember!$E$37</f>
        <v>27246</v>
      </c>
      <c r="F14" s="75">
        <f>[2]Dezember!$C$37</f>
        <v>27597</v>
      </c>
      <c r="G14" s="65">
        <f t="shared" si="3"/>
        <v>1.2882624972473023E-2</v>
      </c>
      <c r="H14" s="77">
        <v>170</v>
      </c>
      <c r="I14" s="73">
        <v>133</v>
      </c>
      <c r="J14" s="68">
        <f t="shared" si="0"/>
        <v>-0.21764705882352942</v>
      </c>
      <c r="K14" s="77">
        <v>974</v>
      </c>
      <c r="L14" s="79">
        <v>974</v>
      </c>
      <c r="M14" s="78">
        <f t="shared" si="1"/>
        <v>0</v>
      </c>
      <c r="N14"/>
      <c r="O14"/>
      <c r="P14"/>
      <c r="T14" s="32"/>
      <c r="U14" s="32"/>
      <c r="V14" s="32"/>
    </row>
    <row r="15" spans="1:22" ht="20.100000000000001" customHeight="1" x14ac:dyDescent="0.2">
      <c r="A15" s="72" t="s">
        <v>15</v>
      </c>
      <c r="B15" s="73">
        <f>[2]Dezember!$E$48</f>
        <v>8199</v>
      </c>
      <c r="C15" s="73">
        <f>[2]Dezember!$C$48</f>
        <v>7343</v>
      </c>
      <c r="D15" s="62">
        <f t="shared" si="2"/>
        <v>-0.1044029759726796</v>
      </c>
      <c r="E15" s="63">
        <f>[2]Dezember!$E$46</f>
        <v>20343</v>
      </c>
      <c r="F15" s="75">
        <f>[2]Dezember!$C$46</f>
        <v>16687</v>
      </c>
      <c r="G15" s="76">
        <f t="shared" si="3"/>
        <v>-0.17971783906011896</v>
      </c>
      <c r="H15" s="77">
        <v>107</v>
      </c>
      <c r="I15" s="73">
        <v>84</v>
      </c>
      <c r="J15" s="68">
        <f t="shared" si="0"/>
        <v>-0.21495327102803738</v>
      </c>
      <c r="K15" s="77">
        <v>930</v>
      </c>
      <c r="L15" s="73">
        <v>966</v>
      </c>
      <c r="M15" s="78">
        <f t="shared" si="1"/>
        <v>3.870967741935484E-2</v>
      </c>
      <c r="N15"/>
      <c r="O15"/>
      <c r="P15"/>
      <c r="T15" s="32"/>
      <c r="U15" s="32"/>
      <c r="V15" s="32"/>
    </row>
    <row r="16" spans="1:22" ht="20.100000000000001" customHeight="1" x14ac:dyDescent="0.2">
      <c r="A16" s="79" t="s">
        <v>16</v>
      </c>
      <c r="B16" s="73">
        <f>[2]Dezember!$E$57</f>
        <v>17870</v>
      </c>
      <c r="C16" s="73">
        <f>[2]Dezember!$C$57</f>
        <v>17508</v>
      </c>
      <c r="D16" s="62">
        <f t="shared" si="2"/>
        <v>-2.0257414661443759E-2</v>
      </c>
      <c r="E16" s="63">
        <f>[2]Dezember!$E$55</f>
        <v>34385</v>
      </c>
      <c r="F16" s="75">
        <f>[2]Dezember!$C$55</f>
        <v>27395</v>
      </c>
      <c r="G16" s="76">
        <f t="shared" si="3"/>
        <v>-0.20328631670786682</v>
      </c>
      <c r="H16" s="77">
        <v>239</v>
      </c>
      <c r="I16" s="73">
        <v>179</v>
      </c>
      <c r="J16" s="62">
        <f t="shared" si="0"/>
        <v>-0.2510460251046025</v>
      </c>
      <c r="K16" s="77">
        <v>987</v>
      </c>
      <c r="L16" s="73">
        <v>936</v>
      </c>
      <c r="M16" s="81">
        <f t="shared" si="1"/>
        <v>-5.1671732522796353E-2</v>
      </c>
      <c r="N16"/>
      <c r="O16"/>
      <c r="P16"/>
      <c r="T16" s="32"/>
      <c r="U16" s="32"/>
      <c r="V16" s="32"/>
    </row>
    <row r="17" spans="1:28" ht="20.100000000000001" customHeight="1" x14ac:dyDescent="0.2">
      <c r="A17" s="79" t="s">
        <v>35</v>
      </c>
      <c r="B17" s="73">
        <f>[2]Dezember!$E$67</f>
        <v>58675</v>
      </c>
      <c r="C17" s="73">
        <f>[2]Dezember!$C$67</f>
        <v>55850</v>
      </c>
      <c r="D17" s="62">
        <f t="shared" si="2"/>
        <v>-4.8146570089475926E-2</v>
      </c>
      <c r="E17" s="63">
        <f>[2]Dezember!$E$65</f>
        <v>98068</v>
      </c>
      <c r="F17" s="75">
        <f>[2]Dezember!$C$65</f>
        <v>96372</v>
      </c>
      <c r="G17" s="80">
        <f t="shared" si="3"/>
        <v>-1.7294122445649956E-2</v>
      </c>
      <c r="H17" s="77">
        <v>1052</v>
      </c>
      <c r="I17" s="73">
        <v>929</v>
      </c>
      <c r="J17" s="68">
        <f t="shared" si="0"/>
        <v>-0.11692015209125475</v>
      </c>
      <c r="K17" s="77">
        <v>1227</v>
      </c>
      <c r="L17" s="73">
        <v>1185</v>
      </c>
      <c r="M17" s="81">
        <f t="shared" si="1"/>
        <v>-3.4229828850855744E-2</v>
      </c>
      <c r="N17"/>
      <c r="O17"/>
      <c r="P17"/>
      <c r="T17" s="82"/>
      <c r="U17" s="82"/>
      <c r="V17" s="83"/>
      <c r="W17" s="83"/>
      <c r="X17" s="83"/>
      <c r="Y17" s="83"/>
      <c r="Z17" s="82"/>
      <c r="AA17" s="82"/>
      <c r="AB17" s="83"/>
    </row>
    <row r="18" spans="1:28" ht="20.100000000000001" customHeight="1" x14ac:dyDescent="0.2">
      <c r="A18" s="79" t="s">
        <v>18</v>
      </c>
      <c r="B18" s="73">
        <f>[2]Dezember!$E$76</f>
        <v>42865</v>
      </c>
      <c r="C18" s="73">
        <f>[2]Dezember!$C$76</f>
        <v>42916</v>
      </c>
      <c r="D18" s="74">
        <f t="shared" si="2"/>
        <v>1.1897818733232241E-3</v>
      </c>
      <c r="E18" s="63">
        <f>[2]Dezember!$E$74</f>
        <v>80885</v>
      </c>
      <c r="F18" s="75">
        <f>[2]Dezember!$C$74</f>
        <v>78404</v>
      </c>
      <c r="G18" s="76">
        <f t="shared" si="3"/>
        <v>-3.0673177968721023E-2</v>
      </c>
      <c r="H18" s="77">
        <v>471</v>
      </c>
      <c r="I18" s="73">
        <v>427</v>
      </c>
      <c r="J18" s="62">
        <f t="shared" si="0"/>
        <v>-9.3418259023354558E-2</v>
      </c>
      <c r="K18" s="77">
        <v>1172</v>
      </c>
      <c r="L18" s="73">
        <v>1136</v>
      </c>
      <c r="M18" s="81">
        <f t="shared" si="1"/>
        <v>-3.0716723549488054E-2</v>
      </c>
      <c r="N18"/>
      <c r="O18"/>
      <c r="P18"/>
      <c r="T18" s="32"/>
      <c r="U18" s="32"/>
      <c r="V18" s="32"/>
    </row>
    <row r="19" spans="1:28" ht="20.100000000000001" customHeight="1" x14ac:dyDescent="0.2">
      <c r="A19" s="79" t="s">
        <v>19</v>
      </c>
      <c r="B19" s="73">
        <f>[2]Dezember!$E$86</f>
        <v>22066</v>
      </c>
      <c r="C19" s="73">
        <f>[2]Dezember!$C$86</f>
        <v>19045</v>
      </c>
      <c r="D19" s="62">
        <f t="shared" si="2"/>
        <v>-0.13690745943986224</v>
      </c>
      <c r="E19" s="63">
        <f>[2]Dezember!$E$83</f>
        <v>20667</v>
      </c>
      <c r="F19" s="75">
        <f>[2]Dezember!$C$83</f>
        <v>18774</v>
      </c>
      <c r="G19" s="76">
        <f t="shared" si="3"/>
        <v>-9.15952968500508E-2</v>
      </c>
      <c r="H19" s="77">
        <v>336</v>
      </c>
      <c r="I19" s="30">
        <v>366</v>
      </c>
      <c r="J19" s="74">
        <f t="shared" si="0"/>
        <v>8.9285714285714288E-2</v>
      </c>
      <c r="K19" s="77">
        <v>972</v>
      </c>
      <c r="L19" s="73">
        <v>933</v>
      </c>
      <c r="M19" s="81">
        <f t="shared" si="1"/>
        <v>-4.0123456790123455E-2</v>
      </c>
      <c r="N19"/>
      <c r="O19"/>
      <c r="P19"/>
      <c r="T19" s="32"/>
      <c r="U19" s="32"/>
      <c r="V19" s="32"/>
    </row>
    <row r="20" spans="1:28" ht="20.100000000000001" customHeight="1" x14ac:dyDescent="0.2">
      <c r="A20" s="79" t="s">
        <v>36</v>
      </c>
      <c r="B20" s="73">
        <f>[2]Dezember!$E$87</f>
        <v>1118</v>
      </c>
      <c r="C20" s="73">
        <f>[2]Dezember!$C$87</f>
        <v>1380</v>
      </c>
      <c r="D20" s="74">
        <f t="shared" si="2"/>
        <v>0.23434704830053668</v>
      </c>
      <c r="E20" s="63">
        <f>[2]Dezember!$E$84</f>
        <v>36443</v>
      </c>
      <c r="F20" s="75">
        <f>[2]Dezember!$C$84</f>
        <v>35747</v>
      </c>
      <c r="G20" s="80">
        <f t="shared" si="3"/>
        <v>-1.9098317921137118E-2</v>
      </c>
      <c r="H20" s="77"/>
      <c r="I20" s="77"/>
      <c r="J20" s="74"/>
      <c r="K20" s="73"/>
      <c r="L20" s="77"/>
      <c r="M20" s="81"/>
      <c r="N20"/>
      <c r="O20"/>
      <c r="P20"/>
      <c r="T20" s="32"/>
      <c r="U20" s="32"/>
      <c r="V20" s="32"/>
    </row>
    <row r="21" spans="1:28" ht="20.100000000000001" customHeight="1" x14ac:dyDescent="0.2">
      <c r="A21" s="79" t="s">
        <v>20</v>
      </c>
      <c r="B21" s="73">
        <f>[2]Dezember!$E$96</f>
        <v>24354</v>
      </c>
      <c r="C21" s="30">
        <f>[2]Dezember!$C$96</f>
        <v>25566</v>
      </c>
      <c r="D21" s="74">
        <f t="shared" si="2"/>
        <v>4.9765952204976593E-2</v>
      </c>
      <c r="E21" s="30">
        <f>[2]Dezember!$E$94</f>
        <v>39926</v>
      </c>
      <c r="F21" s="30">
        <f>[2]Dezember!$C$94</f>
        <v>45620</v>
      </c>
      <c r="G21" s="65">
        <f t="shared" si="3"/>
        <v>0.14261383559585233</v>
      </c>
      <c r="H21" s="77">
        <v>289</v>
      </c>
      <c r="I21" s="77">
        <v>331</v>
      </c>
      <c r="J21" s="74">
        <f>(I21-H21)/H21</f>
        <v>0.1453287197231834</v>
      </c>
      <c r="K21" s="77">
        <v>990</v>
      </c>
      <c r="L21" s="73">
        <v>1062</v>
      </c>
      <c r="M21" s="81">
        <f>(L21-K21)/K21</f>
        <v>7.2727272727272724E-2</v>
      </c>
      <c r="N21"/>
      <c r="O21"/>
      <c r="P21"/>
      <c r="T21" s="32"/>
      <c r="U21" s="32"/>
      <c r="V21" s="32"/>
    </row>
    <row r="22" spans="1:28" s="41" customFormat="1" ht="20.100000000000001" customHeight="1" thickBot="1" x14ac:dyDescent="0.25">
      <c r="A22" s="19" t="s">
        <v>21</v>
      </c>
      <c r="B22" s="84">
        <f>SUM(B11:B21)</f>
        <v>344708</v>
      </c>
      <c r="C22" s="20">
        <f>SUM(C11:C21)</f>
        <v>331585</v>
      </c>
      <c r="D22" s="62">
        <f t="shared" si="2"/>
        <v>-3.8069902642236329E-2</v>
      </c>
      <c r="E22" s="85">
        <f>SUM(E11:E21)</f>
        <v>437276</v>
      </c>
      <c r="F22" s="85">
        <f>SUM(F11:F21)</f>
        <v>417041</v>
      </c>
      <c r="G22" s="86">
        <f t="shared" si="3"/>
        <v>-4.6275121433602573E-2</v>
      </c>
      <c r="H22" s="87">
        <f>SUM(H11:H21)</f>
        <v>5577</v>
      </c>
      <c r="I22" s="87">
        <f>SUM(I11:I21)</f>
        <v>5161</v>
      </c>
      <c r="J22" s="21">
        <f>(I22-H22)/H22</f>
        <v>-7.4592074592074592E-2</v>
      </c>
      <c r="K22" s="26">
        <f>SUM(K11:K21)</f>
        <v>10794</v>
      </c>
      <c r="L22" s="88">
        <f>SUM(L11:L21)</f>
        <v>10620</v>
      </c>
      <c r="M22" s="89">
        <f>(L22-K22)/K22</f>
        <v>-1.6120066703724293E-2</v>
      </c>
    </row>
    <row r="23" spans="1:28" ht="17.25" thickTop="1" x14ac:dyDescent="0.2">
      <c r="A23" s="90" t="s">
        <v>37</v>
      </c>
      <c r="B23" s="91"/>
      <c r="C23" s="91"/>
      <c r="D23" s="92"/>
      <c r="E23" s="92"/>
      <c r="F23" s="92"/>
      <c r="G23" s="92"/>
      <c r="H23" s="93"/>
      <c r="I23" s="93"/>
      <c r="L23" s="32"/>
      <c r="M23" s="33"/>
    </row>
    <row r="24" spans="1:28" ht="16.5" customHeight="1" x14ac:dyDescent="0.2">
      <c r="A24" s="94" t="s">
        <v>38</v>
      </c>
      <c r="B24" s="93"/>
      <c r="C24" s="93"/>
      <c r="D24" s="92"/>
      <c r="E24" s="92"/>
      <c r="F24" s="92"/>
      <c r="G24" s="92"/>
      <c r="H24" s="93"/>
      <c r="I24" s="93"/>
      <c r="J24" s="30"/>
      <c r="K24" s="36"/>
      <c r="L24" s="32"/>
      <c r="M24" s="33"/>
      <c r="Q24" s="95"/>
      <c r="R24" s="95"/>
      <c r="S24" s="95"/>
      <c r="T24" s="95"/>
      <c r="U24" s="95"/>
      <c r="V24" s="95"/>
    </row>
    <row r="25" spans="1:28" ht="9.6" customHeight="1" x14ac:dyDescent="0.2">
      <c r="A25" s="94"/>
      <c r="B25" s="93"/>
      <c r="C25" s="93"/>
      <c r="D25" s="92"/>
      <c r="E25" s="92"/>
      <c r="F25" s="92"/>
      <c r="G25" s="92"/>
      <c r="H25" s="93"/>
      <c r="I25" s="93"/>
      <c r="J25" s="30"/>
      <c r="K25" s="36"/>
      <c r="L25" s="32"/>
      <c r="M25" s="33"/>
    </row>
    <row r="26" spans="1:28" ht="16.5" x14ac:dyDescent="0.2">
      <c r="A26" s="96"/>
      <c r="B26" s="32"/>
      <c r="C26" s="32"/>
      <c r="D26" s="94"/>
      <c r="E26" s="94"/>
      <c r="F26" s="94"/>
      <c r="G26" s="94"/>
      <c r="J26" s="32"/>
      <c r="K26" s="32"/>
      <c r="L26" s="32"/>
    </row>
    <row r="27" spans="1:28" ht="14.25" x14ac:dyDescent="0.2">
      <c r="A27" s="97"/>
      <c r="B27" s="32"/>
      <c r="C27" s="32"/>
      <c r="J27" s="32"/>
      <c r="K27" s="32"/>
      <c r="L27" s="34"/>
      <c r="P27" s="32"/>
    </row>
    <row r="28" spans="1:28" ht="14.25" x14ac:dyDescent="0.2">
      <c r="A28" s="97"/>
      <c r="B28" s="32"/>
      <c r="C28" s="32"/>
      <c r="D28" s="32"/>
      <c r="E28" s="32"/>
      <c r="F28" s="32"/>
      <c r="G28" s="32"/>
      <c r="H28" s="32"/>
      <c r="I28" s="32"/>
      <c r="J28" s="33"/>
      <c r="K28" s="29"/>
      <c r="L28" s="34"/>
      <c r="M28" s="30"/>
      <c r="N28" s="31"/>
      <c r="P28" s="32"/>
    </row>
    <row r="29" spans="1:28" ht="14.25" x14ac:dyDescent="0.2">
      <c r="A29" s="97"/>
      <c r="B29" s="32"/>
      <c r="C29" s="32"/>
      <c r="D29" s="32"/>
      <c r="E29" s="32"/>
      <c r="F29" s="32"/>
      <c r="G29" s="32"/>
      <c r="H29" s="32"/>
      <c r="I29" s="32"/>
      <c r="J29" s="30"/>
      <c r="K29" s="29"/>
      <c r="L29" s="34"/>
      <c r="N29" s="31"/>
      <c r="P29" s="32"/>
    </row>
    <row r="30" spans="1:28" ht="14.25" x14ac:dyDescent="0.2">
      <c r="A30" s="97"/>
      <c r="B30" s="32"/>
      <c r="C30" s="32"/>
      <c r="D30" s="32"/>
      <c r="E30" s="32"/>
      <c r="F30" s="32"/>
      <c r="G30" s="32"/>
      <c r="J30" s="30"/>
      <c r="K30" s="29"/>
      <c r="L30" s="34"/>
      <c r="M30" s="30"/>
      <c r="N30" s="31"/>
      <c r="P30" s="32"/>
    </row>
    <row r="31" spans="1:28" ht="14.25" x14ac:dyDescent="0.2">
      <c r="A31" s="97"/>
      <c r="B31" s="32"/>
      <c r="C31" s="32"/>
      <c r="D31" s="32"/>
      <c r="E31" s="32"/>
      <c r="F31" s="32"/>
      <c r="G31" s="32"/>
      <c r="J31" s="30"/>
      <c r="K31" s="29"/>
      <c r="L31" s="34"/>
      <c r="N31" s="31"/>
      <c r="P31" s="32"/>
    </row>
    <row r="32" spans="1:28" ht="14.25" x14ac:dyDescent="0.2">
      <c r="A32" s="97"/>
      <c r="B32" s="32"/>
      <c r="C32" s="32"/>
      <c r="D32" s="32"/>
      <c r="E32" s="32"/>
      <c r="F32" s="32"/>
      <c r="G32" s="32"/>
      <c r="J32" s="30"/>
      <c r="K32" s="29"/>
      <c r="L32" s="34"/>
      <c r="N32" s="31"/>
      <c r="P32" s="32"/>
    </row>
    <row r="33" spans="1:16" ht="14.25" x14ac:dyDescent="0.2">
      <c r="A33" s="97"/>
      <c r="B33" s="32"/>
      <c r="C33" s="32"/>
      <c r="J33" s="32"/>
      <c r="K33" s="32"/>
      <c r="L33" s="34"/>
      <c r="P33" s="32"/>
    </row>
    <row r="34" spans="1:16" ht="14.25" x14ac:dyDescent="0.2">
      <c r="A34" s="97"/>
      <c r="B34" s="32"/>
      <c r="C34" s="32"/>
      <c r="J34" s="32"/>
      <c r="K34" s="32"/>
      <c r="M34" s="32"/>
      <c r="O34" s="32"/>
      <c r="P34" s="32"/>
    </row>
    <row r="35" spans="1:16" ht="14.25" x14ac:dyDescent="0.2">
      <c r="A35" s="97"/>
      <c r="B35" s="32"/>
      <c r="C35" s="32"/>
      <c r="J35" s="32"/>
      <c r="K35" s="32"/>
      <c r="P35" s="32"/>
    </row>
    <row r="36" spans="1:16" ht="14.25" x14ac:dyDescent="0.2">
      <c r="A36" s="97"/>
      <c r="B36" s="32"/>
      <c r="C36" s="32"/>
      <c r="J36" s="32"/>
      <c r="K36" s="32"/>
      <c r="M36" s="32"/>
      <c r="P36" s="32"/>
    </row>
    <row r="37" spans="1:16" x14ac:dyDescent="0.2">
      <c r="A37" s="29"/>
      <c r="B37" s="32"/>
      <c r="C37" s="32"/>
      <c r="K37" s="36"/>
    </row>
    <row r="38" spans="1:16" x14ac:dyDescent="0.2">
      <c r="B38" s="32"/>
      <c r="C38" s="32"/>
      <c r="D38" s="32"/>
      <c r="E38" s="32"/>
      <c r="F38" s="32"/>
      <c r="G38" s="32"/>
      <c r="K38" s="36"/>
    </row>
    <row r="39" spans="1:16" x14ac:dyDescent="0.2">
      <c r="K39" s="36"/>
    </row>
    <row r="40" spans="1:16" x14ac:dyDescent="0.2">
      <c r="K40" s="36"/>
    </row>
  </sheetData>
  <mergeCells count="3">
    <mergeCell ref="B9:D9"/>
    <mergeCell ref="H9:J9"/>
    <mergeCell ref="K9:M9"/>
  </mergeCells>
  <printOptions horizontalCentered="1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 1</vt:lpstr>
      <vt:lpstr>Blatt 2</vt:lpstr>
    </vt:vector>
  </TitlesOfParts>
  <Company>Bundesstadt Bonn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Sander, Lieselotte (41-6)</dc:creator>
  <cp:lastModifiedBy>Lehmann, Detlev (41-6)</cp:lastModifiedBy>
  <cp:lastPrinted>2014-11-07T07:24:08Z</cp:lastPrinted>
  <dcterms:created xsi:type="dcterms:W3CDTF">2014-10-17T14:24:40Z</dcterms:created>
  <dcterms:modified xsi:type="dcterms:W3CDTF">2014-11-07T07:24:25Z</dcterms:modified>
</cp:coreProperties>
</file>