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4625" windowHeight="8730"/>
  </bookViews>
  <sheets>
    <sheet name="Blatt 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O18" i="1" l="1"/>
  <c r="P18" i="1" s="1"/>
  <c r="N18" i="1"/>
  <c r="L18" i="1"/>
  <c r="M18" i="1" s="1"/>
  <c r="K18" i="1"/>
  <c r="I18" i="1"/>
  <c r="J18" i="1" s="1"/>
  <c r="H18" i="1"/>
  <c r="F18" i="1"/>
  <c r="E18" i="1"/>
  <c r="G18" i="1" s="1"/>
  <c r="C18" i="1"/>
  <c r="D18" i="1" s="1"/>
  <c r="B18" i="1"/>
  <c r="O17" i="1"/>
  <c r="P17" i="1" s="1"/>
  <c r="N17" i="1"/>
  <c r="L17" i="1"/>
  <c r="M17" i="1" s="1"/>
  <c r="K17" i="1"/>
  <c r="G17" i="1"/>
  <c r="D17" i="1"/>
  <c r="O16" i="1"/>
  <c r="P16" i="1" s="1"/>
  <c r="N16" i="1"/>
  <c r="L16" i="1"/>
  <c r="M16" i="1" s="1"/>
  <c r="K16" i="1"/>
  <c r="I16" i="1"/>
  <c r="J16" i="1" s="1"/>
  <c r="H16" i="1"/>
  <c r="G16" i="1"/>
  <c r="D16" i="1"/>
  <c r="O15" i="1"/>
  <c r="P15" i="1" s="1"/>
  <c r="N15" i="1"/>
  <c r="L15" i="1"/>
  <c r="M15" i="1" s="1"/>
  <c r="K15" i="1"/>
  <c r="I15" i="1"/>
  <c r="J15" i="1" s="1"/>
  <c r="H15" i="1"/>
  <c r="F15" i="1"/>
  <c r="G15" i="1" s="1"/>
  <c r="E15" i="1"/>
  <c r="C15" i="1"/>
  <c r="D15" i="1" s="1"/>
  <c r="B15" i="1"/>
  <c r="O14" i="1"/>
  <c r="P14" i="1" s="1"/>
  <c r="N14" i="1"/>
  <c r="L14" i="1"/>
  <c r="M14" i="1" s="1"/>
  <c r="K14" i="1"/>
  <c r="I14" i="1"/>
  <c r="J14" i="1" s="1"/>
  <c r="H14" i="1"/>
  <c r="F14" i="1"/>
  <c r="G14" i="1" s="1"/>
  <c r="E14" i="1"/>
  <c r="C14" i="1"/>
  <c r="D14" i="1" s="1"/>
  <c r="B14" i="1"/>
  <c r="O13" i="1"/>
  <c r="P13" i="1" s="1"/>
  <c r="N13" i="1"/>
  <c r="L13" i="1"/>
  <c r="M13" i="1" s="1"/>
  <c r="K13" i="1"/>
  <c r="I13" i="1"/>
  <c r="J13" i="1" s="1"/>
  <c r="H13" i="1"/>
  <c r="F13" i="1"/>
  <c r="G13" i="1" s="1"/>
  <c r="E13" i="1"/>
  <c r="C13" i="1"/>
  <c r="D13" i="1" s="1"/>
  <c r="B13" i="1"/>
  <c r="O12" i="1"/>
  <c r="P12" i="1" s="1"/>
  <c r="N12" i="1"/>
  <c r="L12" i="1"/>
  <c r="M12" i="1" s="1"/>
  <c r="K12" i="1"/>
  <c r="I12" i="1"/>
  <c r="J12" i="1" s="1"/>
  <c r="H12" i="1"/>
  <c r="F12" i="1"/>
  <c r="E12" i="1"/>
  <c r="G12" i="1" s="1"/>
  <c r="C12" i="1"/>
  <c r="D12" i="1" s="1"/>
  <c r="B12" i="1"/>
  <c r="O11" i="1"/>
  <c r="N11" i="1"/>
  <c r="P11" i="1" s="1"/>
  <c r="L11" i="1"/>
  <c r="M11" i="1" s="1"/>
  <c r="K11" i="1"/>
  <c r="I11" i="1"/>
  <c r="H11" i="1"/>
  <c r="J11" i="1" s="1"/>
  <c r="F11" i="1"/>
  <c r="G11" i="1" s="1"/>
  <c r="E11" i="1"/>
  <c r="C11" i="1"/>
  <c r="B11" i="1"/>
  <c r="D11" i="1" s="1"/>
  <c r="O10" i="1"/>
  <c r="P10" i="1" s="1"/>
  <c r="N10" i="1"/>
  <c r="L10" i="1"/>
  <c r="K10" i="1"/>
  <c r="M10" i="1" s="1"/>
  <c r="I10" i="1"/>
  <c r="J10" i="1" s="1"/>
  <c r="H10" i="1"/>
  <c r="F10" i="1"/>
  <c r="E10" i="1"/>
  <c r="G10" i="1" s="1"/>
  <c r="C10" i="1"/>
  <c r="D10" i="1" s="1"/>
  <c r="B10" i="1"/>
  <c r="O9" i="1"/>
  <c r="O19" i="1" s="1"/>
  <c r="N9" i="1"/>
  <c r="L9" i="1"/>
  <c r="M9" i="1" s="1"/>
  <c r="K9" i="1"/>
  <c r="I9" i="1"/>
  <c r="J9" i="1" s="1"/>
  <c r="H9" i="1"/>
  <c r="F9" i="1"/>
  <c r="G9" i="1" s="1"/>
  <c r="E9" i="1"/>
  <c r="C9" i="1"/>
  <c r="D9" i="1" s="1"/>
  <c r="B9" i="1"/>
  <c r="N8" i="1"/>
  <c r="N19" i="1" s="1"/>
  <c r="L8" i="1"/>
  <c r="L19" i="1" s="1"/>
  <c r="K8" i="1"/>
  <c r="K19" i="1" s="1"/>
  <c r="I8" i="1"/>
  <c r="I19" i="1" s="1"/>
  <c r="H8" i="1"/>
  <c r="H19" i="1" s="1"/>
  <c r="F8" i="1"/>
  <c r="F19" i="1" s="1"/>
  <c r="E8" i="1"/>
  <c r="E19" i="1" s="1"/>
  <c r="C8" i="1"/>
  <c r="C19" i="1" s="1"/>
  <c r="B8" i="1"/>
  <c r="B19" i="1" s="1"/>
  <c r="D19" i="1" l="1"/>
  <c r="G19" i="1"/>
  <c r="J19" i="1"/>
  <c r="M19" i="1"/>
  <c r="P19" i="1"/>
  <c r="D8" i="1"/>
  <c r="J8" i="1"/>
  <c r="P9" i="1"/>
  <c r="G8" i="1"/>
  <c r="M8" i="1"/>
  <c r="P8" i="1"/>
</calcChain>
</file>

<file path=xl/sharedStrings.xml><?xml version="1.0" encoding="utf-8"?>
<sst xmlns="http://schemas.openxmlformats.org/spreadsheetml/2006/main" count="36" uniqueCount="33">
  <si>
    <t>41-6 Stadtbibliothek</t>
  </si>
  <si>
    <t xml:space="preserve">Verwaltung </t>
  </si>
  <si>
    <t>Sander</t>
  </si>
  <si>
    <t>Vergleich Jahresstatisik  2011 (bis 11.10.2011 am Bottlerplatz)  -  2013</t>
  </si>
  <si>
    <t>Ausleihzweigstelle</t>
  </si>
  <si>
    <t>Bibliotheken</t>
  </si>
  <si>
    <r>
      <t>Bestand</t>
    </r>
    <r>
      <rPr>
        <b/>
        <vertAlign val="superscript"/>
        <sz val="10"/>
        <rFont val="Arial"/>
        <family val="2"/>
      </rPr>
      <t xml:space="preserve"> 1)</t>
    </r>
  </si>
  <si>
    <r>
      <t xml:space="preserve">Ausleihen </t>
    </r>
    <r>
      <rPr>
        <b/>
        <vertAlign val="superscript"/>
        <sz val="10"/>
        <rFont val="Arial"/>
        <family val="2"/>
      </rPr>
      <t>2)</t>
    </r>
  </si>
  <si>
    <r>
      <t xml:space="preserve">Aktive Kunden </t>
    </r>
    <r>
      <rPr>
        <b/>
        <vertAlign val="superscript"/>
        <sz val="10"/>
        <rFont val="Arial"/>
        <family val="2"/>
      </rPr>
      <t>3)</t>
    </r>
  </si>
  <si>
    <r>
      <t xml:space="preserve">Entleihbesuche </t>
    </r>
    <r>
      <rPr>
        <b/>
        <vertAlign val="superscript"/>
        <sz val="8"/>
        <rFont val="Arial"/>
        <family val="2"/>
      </rPr>
      <t>4)</t>
    </r>
  </si>
  <si>
    <r>
      <t>Besucher</t>
    </r>
    <r>
      <rPr>
        <b/>
        <vertAlign val="superscript"/>
        <sz val="10"/>
        <rFont val="Arial"/>
        <family val="2"/>
      </rPr>
      <t xml:space="preserve"> 5)</t>
    </r>
  </si>
  <si>
    <t>+/- %</t>
  </si>
  <si>
    <t>+/-%</t>
  </si>
  <si>
    <t>Zentralbibliothek</t>
  </si>
  <si>
    <t>Dottendorf</t>
  </si>
  <si>
    <t>Tannenbusch</t>
  </si>
  <si>
    <t>Musikbibliothek</t>
  </si>
  <si>
    <t>Rheindorf</t>
  </si>
  <si>
    <t>Endenich</t>
  </si>
  <si>
    <t>Godesberg</t>
  </si>
  <si>
    <t>Beuel</t>
  </si>
  <si>
    <r>
      <t xml:space="preserve">Beuel-Ost </t>
    </r>
    <r>
      <rPr>
        <vertAlign val="superscript"/>
        <sz val="10"/>
        <rFont val="Arial"/>
        <family val="2"/>
      </rPr>
      <t>6)</t>
    </r>
  </si>
  <si>
    <t>Beuel-Ost Schulbibl.</t>
  </si>
  <si>
    <t>Nicht gezählt</t>
  </si>
  <si>
    <t>Brüser Berg</t>
  </si>
  <si>
    <t>Gesamt</t>
  </si>
  <si>
    <r>
      <t>1)</t>
    </r>
    <r>
      <rPr>
        <sz val="10"/>
        <rFont val="Arial"/>
        <family val="2"/>
      </rPr>
      <t xml:space="preserve"> Der Bestand der ZB (Bottlerplatz) wurde im Oktober 2011 auf Cassius Bastei, Magazin Dottendorf, Dottendorf, Bad Godesberg und Beuel aufgeteilt.</t>
    </r>
  </si>
  <si>
    <t>Der Bestand Zentralbibliothek 2011 beinhaltet den Bestand der Cassius Bastei und vom Magazin Dottendorf</t>
  </si>
  <si>
    <r>
      <t>2)</t>
    </r>
    <r>
      <rPr>
        <sz val="10"/>
        <rFont val="Arial"/>
        <family val="2"/>
      </rPr>
      <t xml:space="preserve"> % Anteil Medien, die im Berichtsjahr wenigstens einmal ausgeliehen wurden. Statistikzahlen: Ausleihzweigstelle</t>
    </r>
  </si>
  <si>
    <r>
      <t>3)</t>
    </r>
    <r>
      <rPr>
        <sz val="10"/>
        <rFont val="Arial"/>
        <family val="2"/>
      </rPr>
      <t xml:space="preserve"> Anzahl Kundinnen/Kunden, die im Berichtsjahr wenigstens einmal ausgeliehen haben.</t>
    </r>
  </si>
  <si>
    <r>
      <t>4)</t>
    </r>
    <r>
      <rPr>
        <sz val="10"/>
        <rFont val="Arial"/>
        <family val="2"/>
      </rPr>
      <t xml:space="preserve"> Besuche mit Aktivierung des Leseausweises</t>
    </r>
  </si>
  <si>
    <r>
      <t>5)</t>
    </r>
    <r>
      <rPr>
        <sz val="10"/>
        <rFont val="Arial"/>
        <family val="2"/>
      </rPr>
      <t xml:space="preserve"> Zentralbibliothek ab 24.10.2011 aus baulichen Gründen nicht mehr gezählt, sondern hochgerechnet</t>
    </r>
  </si>
  <si>
    <r>
      <t>6)</t>
    </r>
    <r>
      <rPr>
        <sz val="10"/>
        <rFont val="Arial"/>
        <family val="2"/>
      </rPr>
      <t xml:space="preserve"> Angaben ohne Klassensätze da diese nicht zum Bestand der Stadtbibliothek gehören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</si>
</sst>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14" fontId="0" fillId="0" borderId="0" xfId="0" applyNumberFormat="1"/>
    <xf numFmtId="3" fontId="3" fillId="0" borderId="0" xfId="0" applyNumberFormat="1" applyFont="1" applyBorder="1"/>
    <xf numFmtId="2" fontId="3" fillId="0" borderId="0" xfId="0" applyNumberFormat="1" applyFont="1" applyBorder="1" applyAlignment="1"/>
    <xf numFmtId="0" fontId="2" fillId="0" borderId="0" xfId="0" applyFont="1"/>
    <xf numFmtId="2" fontId="4" fillId="0" borderId="0" xfId="0" applyNumberFormat="1" applyFont="1" applyBorder="1" applyAlignment="1"/>
    <xf numFmtId="0" fontId="3" fillId="2" borderId="1" xfId="0" applyFont="1" applyFill="1" applyBorder="1"/>
    <xf numFmtId="3" fontId="3" fillId="3" borderId="5" xfId="0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0" fillId="0" borderId="15" xfId="0" applyBorder="1"/>
    <xf numFmtId="3" fontId="0" fillId="0" borderId="15" xfId="0" applyNumberFormat="1" applyBorder="1"/>
    <xf numFmtId="10" fontId="2" fillId="0" borderId="16" xfId="0" applyNumberFormat="1" applyFont="1" applyBorder="1"/>
    <xf numFmtId="10" fontId="7" fillId="0" borderId="16" xfId="0" applyNumberFormat="1" applyFont="1" applyBorder="1"/>
    <xf numFmtId="3" fontId="2" fillId="0" borderId="15" xfId="0" applyNumberFormat="1" applyFont="1" applyBorder="1"/>
    <xf numFmtId="3" fontId="2" fillId="0" borderId="17" xfId="0" applyNumberFormat="1" applyFont="1" applyBorder="1" applyAlignment="1"/>
    <xf numFmtId="10" fontId="7" fillId="0" borderId="9" xfId="0" applyNumberFormat="1" applyFont="1" applyBorder="1"/>
    <xf numFmtId="3" fontId="2" fillId="0" borderId="18" xfId="0" applyNumberFormat="1" applyFont="1" applyBorder="1"/>
    <xf numFmtId="10" fontId="7" fillId="0" borderId="19" xfId="0" applyNumberFormat="1" applyFont="1" applyBorder="1"/>
    <xf numFmtId="10" fontId="0" fillId="0" borderId="16" xfId="0" applyNumberFormat="1" applyBorder="1"/>
    <xf numFmtId="10" fontId="2" fillId="0" borderId="9" xfId="0" applyNumberFormat="1" applyFont="1" applyBorder="1"/>
    <xf numFmtId="3" fontId="2" fillId="0" borderId="20" xfId="0" applyNumberFormat="1" applyFont="1" applyBorder="1"/>
    <xf numFmtId="10" fontId="2" fillId="0" borderId="19" xfId="0" applyNumberFormat="1" applyFont="1" applyBorder="1"/>
    <xf numFmtId="0" fontId="2" fillId="0" borderId="15" xfId="0" applyFont="1" applyBorder="1"/>
    <xf numFmtId="3" fontId="0" fillId="0" borderId="0" xfId="0" applyNumberFormat="1"/>
    <xf numFmtId="3" fontId="2" fillId="0" borderId="0" xfId="0" applyNumberFormat="1" applyFont="1" applyBorder="1"/>
    <xf numFmtId="3" fontId="2" fillId="0" borderId="24" xfId="0" applyNumberFormat="1" applyFont="1" applyBorder="1"/>
    <xf numFmtId="0" fontId="3" fillId="0" borderId="25" xfId="0" applyFont="1" applyBorder="1"/>
    <xf numFmtId="3" fontId="3" fillId="0" borderId="25" xfId="0" applyNumberFormat="1" applyFont="1" applyBorder="1"/>
    <xf numFmtId="10" fontId="3" fillId="0" borderId="26" xfId="0" applyNumberFormat="1" applyFont="1" applyBorder="1"/>
    <xf numFmtId="3" fontId="3" fillId="0" borderId="27" xfId="0" applyNumberFormat="1" applyFont="1" applyBorder="1"/>
    <xf numFmtId="10" fontId="9" fillId="0" borderId="26" xfId="0" applyNumberFormat="1" applyFont="1" applyBorder="1"/>
    <xf numFmtId="3" fontId="3" fillId="0" borderId="28" xfId="0" applyNumberFormat="1" applyFont="1" applyBorder="1"/>
    <xf numFmtId="10" fontId="9" fillId="0" borderId="19" xfId="0" applyNumberFormat="1" applyFont="1" applyBorder="1"/>
    <xf numFmtId="0" fontId="8" fillId="0" borderId="0" xfId="0" applyFont="1"/>
    <xf numFmtId="2" fontId="2" fillId="0" borderId="0" xfId="0" applyNumberFormat="1" applyFont="1" applyBorder="1" applyAlignment="1"/>
    <xf numFmtId="0" fontId="2" fillId="0" borderId="0" xfId="0" applyFont="1" applyBorder="1"/>
    <xf numFmtId="49" fontId="8" fillId="0" borderId="0" xfId="0" applyNumberFormat="1" applyFont="1" applyBorder="1"/>
    <xf numFmtId="49" fontId="2" fillId="0" borderId="0" xfId="0" applyNumberFormat="1" applyFont="1" applyBorder="1"/>
    <xf numFmtId="2" fontId="2" fillId="0" borderId="0" xfId="0" applyNumberFormat="1" applyFont="1" applyBorder="1"/>
    <xf numFmtId="10" fontId="2" fillId="0" borderId="0" xfId="0" applyNumberFormat="1" applyFont="1" applyBorder="1"/>
    <xf numFmtId="0" fontId="8" fillId="0" borderId="0" xfId="0" applyFont="1" applyBorder="1"/>
    <xf numFmtId="49" fontId="10" fillId="0" borderId="0" xfId="0" applyNumberFormat="1" applyFont="1" applyBorder="1"/>
    <xf numFmtId="2" fontId="10" fillId="0" borderId="0" xfId="0" applyNumberFormat="1" applyFont="1" applyBorder="1" applyAlignment="1"/>
    <xf numFmtId="3" fontId="10" fillId="0" borderId="0" xfId="0" applyNumberFormat="1" applyFont="1" applyBorder="1"/>
    <xf numFmtId="0" fontId="5" fillId="0" borderId="0" xfId="0" applyFont="1"/>
    <xf numFmtId="10" fontId="0" fillId="0" borderId="0" xfId="0" applyNumberFormat="1"/>
    <xf numFmtId="0" fontId="11" fillId="0" borderId="0" xfId="0" applyFont="1" applyBorder="1"/>
    <xf numFmtId="2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\41-6$\EXCEL\Monatsstatistik\2011\Dezemb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\41-6$\Verwaltung\Jahresstatisitk\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\41-6$\Verwaltung\Sander\EXCEL\Monatsstatistik\2013\12%20Dezemb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\41-6$\EXCEL\Monatsstatistik\2011\12%20Dezemb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1\41-6$\EXCEL\Aktive%20Kunden\2011\12%20Dez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mber"/>
      <sheetName val="Statistik"/>
      <sheetName val="Kalender"/>
      <sheetName val="Öffnungszeiten"/>
      <sheetName val="Aktive Kunden"/>
      <sheetName val="Neuanmeldungen"/>
      <sheetName val="Monats-Entleiherstatistik"/>
      <sheetName val="Bestandsveränderungen "/>
    </sheetNames>
    <sheetDataSet>
      <sheetData sheetId="0" refreshError="1">
        <row r="8">
          <cell r="C8">
            <v>767474</v>
          </cell>
        </row>
        <row r="10">
          <cell r="C10">
            <v>12992</v>
          </cell>
        </row>
        <row r="11">
          <cell r="C11">
            <v>168417</v>
          </cell>
        </row>
        <row r="20">
          <cell r="C20">
            <v>14497</v>
          </cell>
        </row>
        <row r="26">
          <cell r="C26">
            <v>63786</v>
          </cell>
        </row>
        <row r="29">
          <cell r="C29">
            <v>16203</v>
          </cell>
        </row>
        <row r="35">
          <cell r="C35">
            <v>86071</v>
          </cell>
        </row>
        <row r="38">
          <cell r="C38">
            <v>12281</v>
          </cell>
        </row>
        <row r="44">
          <cell r="C44">
            <v>41512</v>
          </cell>
        </row>
        <row r="47">
          <cell r="C47">
            <v>8352</v>
          </cell>
        </row>
        <row r="53">
          <cell r="C53">
            <v>71589</v>
          </cell>
        </row>
        <row r="56">
          <cell r="C56">
            <v>16867</v>
          </cell>
        </row>
        <row r="64">
          <cell r="C64">
            <v>227861</v>
          </cell>
        </row>
        <row r="67">
          <cell r="C67">
            <v>55976</v>
          </cell>
        </row>
        <row r="73">
          <cell r="C73">
            <v>135593</v>
          </cell>
        </row>
        <row r="76">
          <cell r="C76">
            <v>35581</v>
          </cell>
        </row>
        <row r="86">
          <cell r="C86">
            <v>17566</v>
          </cell>
        </row>
        <row r="87">
          <cell r="C87">
            <v>1717</v>
          </cell>
        </row>
        <row r="93">
          <cell r="C93">
            <v>106149</v>
          </cell>
        </row>
        <row r="96">
          <cell r="C96">
            <v>24743</v>
          </cell>
        </row>
      </sheetData>
      <sheetData sheetId="1" refreshError="1">
        <row r="338">
          <cell r="C338">
            <v>58517</v>
          </cell>
        </row>
        <row r="575">
          <cell r="C575">
            <v>21781</v>
          </cell>
          <cell r="H575">
            <v>71761</v>
          </cell>
        </row>
        <row r="837">
          <cell r="C837">
            <v>15982</v>
          </cell>
        </row>
        <row r="1101">
          <cell r="C1101">
            <v>39221</v>
          </cell>
        </row>
        <row r="1336">
          <cell r="C1336">
            <v>51084</v>
          </cell>
        </row>
        <row r="1529">
          <cell r="C1529">
            <v>11129</v>
          </cell>
        </row>
        <row r="1755">
          <cell r="C1755">
            <v>11123</v>
          </cell>
        </row>
        <row r="2054">
          <cell r="C2054">
            <v>41117</v>
          </cell>
        </row>
        <row r="2343">
          <cell r="C2343">
            <v>28796</v>
          </cell>
        </row>
        <row r="2858">
          <cell r="C2858">
            <v>19438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1"/>
      <sheetName val="Blatt 2"/>
      <sheetName val="Veranstaltungen"/>
      <sheetName val="Tabelle1"/>
    </sheetNames>
    <sheetDataSet>
      <sheetData sheetId="0">
        <row r="8">
          <cell r="C8">
            <v>106242</v>
          </cell>
          <cell r="O8">
            <v>10773</v>
          </cell>
        </row>
        <row r="9">
          <cell r="C9">
            <v>24381</v>
          </cell>
          <cell r="O9">
            <v>1115</v>
          </cell>
        </row>
        <row r="10">
          <cell r="C10">
            <v>18672</v>
          </cell>
          <cell r="O10">
            <v>1449</v>
          </cell>
        </row>
        <row r="11">
          <cell r="C11">
            <v>52057</v>
          </cell>
          <cell r="O11">
            <v>805</v>
          </cell>
        </row>
        <row r="12">
          <cell r="C12">
            <v>11713</v>
          </cell>
          <cell r="O12">
            <v>596</v>
          </cell>
        </row>
        <row r="13">
          <cell r="C13">
            <v>11617</v>
          </cell>
          <cell r="O13">
            <v>1111</v>
          </cell>
        </row>
        <row r="14">
          <cell r="C14">
            <v>45407</v>
          </cell>
          <cell r="O14">
            <v>4137</v>
          </cell>
        </row>
        <row r="15">
          <cell r="C15">
            <v>31051</v>
          </cell>
          <cell r="O15">
            <v>2354</v>
          </cell>
        </row>
        <row r="16">
          <cell r="O16">
            <v>2093</v>
          </cell>
        </row>
        <row r="17">
          <cell r="C17">
            <v>19057</v>
          </cell>
          <cell r="O17">
            <v>1588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mber"/>
      <sheetName val="Statistik"/>
      <sheetName val="Aktive Kunden "/>
      <sheetName val="Kalender"/>
      <sheetName val="Öffnungszeiten"/>
      <sheetName val="Entleiher"/>
      <sheetName val="Neuanmeldungen"/>
      <sheetName val="Stat. Kennzahlen"/>
    </sheetNames>
    <sheetDataSet>
      <sheetData sheetId="0">
        <row r="9">
          <cell r="C9">
            <v>572633</v>
          </cell>
        </row>
        <row r="12">
          <cell r="C12">
            <v>122384</v>
          </cell>
        </row>
        <row r="18">
          <cell r="C18">
            <v>78813</v>
          </cell>
        </row>
        <row r="19">
          <cell r="C19">
            <v>32277</v>
          </cell>
        </row>
        <row r="21">
          <cell r="C21">
            <v>15590</v>
          </cell>
        </row>
        <row r="27">
          <cell r="C27">
            <v>54576</v>
          </cell>
        </row>
        <row r="28">
          <cell r="C28">
            <v>38168</v>
          </cell>
        </row>
        <row r="30">
          <cell r="C30">
            <v>14260</v>
          </cell>
        </row>
        <row r="36">
          <cell r="C36">
            <v>63259</v>
          </cell>
        </row>
        <row r="37">
          <cell r="C37">
            <v>27597</v>
          </cell>
        </row>
        <row r="39">
          <cell r="C39">
            <v>9743</v>
          </cell>
        </row>
        <row r="45">
          <cell r="C45">
            <v>37576</v>
          </cell>
        </row>
        <row r="46">
          <cell r="C46">
            <v>16687</v>
          </cell>
        </row>
        <row r="48">
          <cell r="C48">
            <v>7343</v>
          </cell>
        </row>
        <row r="54">
          <cell r="C54">
            <v>75686</v>
          </cell>
        </row>
        <row r="55">
          <cell r="C55">
            <v>27395</v>
          </cell>
        </row>
        <row r="57">
          <cell r="C57">
            <v>17508</v>
          </cell>
        </row>
        <row r="64">
          <cell r="C64">
            <v>236770</v>
          </cell>
        </row>
        <row r="65">
          <cell r="C65">
            <v>96372</v>
          </cell>
        </row>
        <row r="67">
          <cell r="C67">
            <v>55850</v>
          </cell>
        </row>
        <row r="73">
          <cell r="C73">
            <v>176859</v>
          </cell>
        </row>
        <row r="74">
          <cell r="C74">
            <v>78404</v>
          </cell>
        </row>
        <row r="76">
          <cell r="C76">
            <v>42916</v>
          </cell>
        </row>
        <row r="83">
          <cell r="C83">
            <v>18774</v>
          </cell>
        </row>
        <row r="84">
          <cell r="C84">
            <v>35747</v>
          </cell>
        </row>
        <row r="86">
          <cell r="C86">
            <v>19045</v>
          </cell>
        </row>
        <row r="87">
          <cell r="C87">
            <v>1380</v>
          </cell>
        </row>
        <row r="93">
          <cell r="C93">
            <v>123593</v>
          </cell>
        </row>
        <row r="94">
          <cell r="C94">
            <v>45620</v>
          </cell>
        </row>
        <row r="96">
          <cell r="C96">
            <v>25566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mber"/>
      <sheetName val="Statistik"/>
      <sheetName val="Kalender"/>
      <sheetName val="Öffnungszeiten"/>
      <sheetName val="Aktive Kunden"/>
      <sheetName val="Neuanmeldungen"/>
      <sheetName val="Monats-Entleiherstatistik"/>
      <sheetName val="Bestandsveränderungen "/>
    </sheetNames>
    <sheetDataSet>
      <sheetData sheetId="0" refreshError="1">
        <row r="9">
          <cell r="C9">
            <v>257314</v>
          </cell>
        </row>
        <row r="18">
          <cell r="C18">
            <v>27470</v>
          </cell>
        </row>
        <row r="27">
          <cell r="C27">
            <v>46288</v>
          </cell>
        </row>
        <row r="36">
          <cell r="C36">
            <v>28823</v>
          </cell>
        </row>
        <row r="45">
          <cell r="C45">
            <v>20270</v>
          </cell>
        </row>
        <row r="54">
          <cell r="C54">
            <v>34115</v>
          </cell>
        </row>
        <row r="65">
          <cell r="C65">
            <v>102780</v>
          </cell>
        </row>
        <row r="74">
          <cell r="C74">
            <v>68643</v>
          </cell>
        </row>
        <row r="83">
          <cell r="C83">
            <v>19123</v>
          </cell>
        </row>
        <row r="84">
          <cell r="C84">
            <v>41270</v>
          </cell>
        </row>
        <row r="94">
          <cell r="C94">
            <v>39826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mber"/>
    </sheetNames>
    <sheetDataSet>
      <sheetData sheetId="0">
        <row r="15">
          <cell r="B15">
            <v>1146</v>
          </cell>
        </row>
        <row r="16">
          <cell r="B16">
            <v>1588</v>
          </cell>
        </row>
        <row r="17">
          <cell r="B17">
            <v>925</v>
          </cell>
        </row>
        <row r="18">
          <cell r="B18">
            <v>738</v>
          </cell>
        </row>
        <row r="19">
          <cell r="B19">
            <v>1105</v>
          </cell>
        </row>
        <row r="20">
          <cell r="B20">
            <v>4258</v>
          </cell>
        </row>
        <row r="21">
          <cell r="B21">
            <v>2221</v>
          </cell>
        </row>
        <row r="22">
          <cell r="B22">
            <v>2488</v>
          </cell>
        </row>
        <row r="23">
          <cell r="B23">
            <v>1591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4" workbookViewId="0">
      <selection activeCell="N24" sqref="N24"/>
    </sheetView>
  </sheetViews>
  <sheetFormatPr baseColWidth="10" defaultRowHeight="12.75" x14ac:dyDescent="0.2"/>
  <cols>
    <col min="1" max="1" width="17.42578125" customWidth="1"/>
    <col min="2" max="3" width="7.5703125" bestFit="1" customWidth="1"/>
    <col min="4" max="4" width="7.28515625" bestFit="1" customWidth="1"/>
    <col min="5" max="6" width="9.140625" bestFit="1" customWidth="1"/>
    <col min="7" max="7" width="8.85546875" bestFit="1" customWidth="1"/>
    <col min="8" max="8" width="6.5703125" bestFit="1" customWidth="1"/>
    <col min="9" max="9" width="7.28515625" bestFit="1" customWidth="1"/>
    <col min="10" max="10" width="8" bestFit="1" customWidth="1"/>
    <col min="11" max="11" width="8.28515625" style="36" bestFit="1" customWidth="1"/>
    <col min="12" max="12" width="7.5703125" style="36" customWidth="1"/>
    <col min="13" max="13" width="8" style="46" bestFit="1" customWidth="1"/>
    <col min="14" max="14" width="7.5703125" style="46" bestFit="1" customWidth="1"/>
    <col min="15" max="15" width="9.5703125" style="46" bestFit="1" customWidth="1"/>
    <col min="16" max="16" width="10.140625" bestFit="1" customWidth="1"/>
  </cols>
  <sheetData>
    <row r="1" spans="1:16" x14ac:dyDescent="0.2">
      <c r="A1" s="1" t="s">
        <v>0</v>
      </c>
      <c r="I1" s="2"/>
      <c r="K1" s="3"/>
      <c r="L1" s="3"/>
      <c r="M1" s="4"/>
      <c r="N1" s="4"/>
      <c r="O1" s="4"/>
      <c r="P1" s="2">
        <v>41932</v>
      </c>
    </row>
    <row r="2" spans="1:16" x14ac:dyDescent="0.2">
      <c r="A2" s="5" t="s">
        <v>1</v>
      </c>
      <c r="K2" s="3"/>
      <c r="L2" s="3"/>
      <c r="M2" s="6"/>
      <c r="N2" s="6"/>
      <c r="O2" s="6"/>
      <c r="P2">
        <v>3878</v>
      </c>
    </row>
    <row r="3" spans="1:16" x14ac:dyDescent="0.2">
      <c r="A3" s="5" t="s">
        <v>2</v>
      </c>
      <c r="K3" s="3"/>
      <c r="L3" s="3"/>
      <c r="M3" s="4"/>
      <c r="N3" s="4"/>
      <c r="O3" s="4"/>
    </row>
    <row r="4" spans="1:16" x14ac:dyDescent="0.2">
      <c r="A4" s="1" t="s">
        <v>3</v>
      </c>
      <c r="B4" s="1"/>
      <c r="C4" s="1"/>
      <c r="D4" s="1"/>
      <c r="K4" s="3"/>
      <c r="L4" s="3"/>
      <c r="M4" s="4"/>
      <c r="N4" s="4"/>
      <c r="O4" s="4"/>
    </row>
    <row r="5" spans="1:16" x14ac:dyDescent="0.2">
      <c r="A5" s="1" t="s">
        <v>4</v>
      </c>
      <c r="B5" s="1"/>
      <c r="K5" s="3"/>
      <c r="L5" s="3"/>
      <c r="M5" s="4"/>
      <c r="N5" s="4"/>
      <c r="O5" s="4"/>
    </row>
    <row r="6" spans="1:16" ht="14.25" x14ac:dyDescent="0.2">
      <c r="A6" s="7" t="s">
        <v>5</v>
      </c>
      <c r="B6" s="60" t="s">
        <v>6</v>
      </c>
      <c r="C6" s="60"/>
      <c r="D6" s="61"/>
      <c r="E6" s="62" t="s">
        <v>7</v>
      </c>
      <c r="F6" s="60"/>
      <c r="G6" s="61"/>
      <c r="H6" s="62" t="s">
        <v>8</v>
      </c>
      <c r="I6" s="60"/>
      <c r="J6" s="61"/>
      <c r="K6" s="63" t="s">
        <v>9</v>
      </c>
      <c r="L6" s="64"/>
      <c r="M6" s="65"/>
      <c r="N6" s="63" t="s">
        <v>10</v>
      </c>
      <c r="O6" s="66"/>
      <c r="P6" s="8"/>
    </row>
    <row r="7" spans="1:16" ht="13.5" thickBot="1" x14ac:dyDescent="0.25">
      <c r="A7" s="9"/>
      <c r="B7" s="10">
        <v>2011</v>
      </c>
      <c r="C7" s="11">
        <v>2013</v>
      </c>
      <c r="D7" s="12" t="s">
        <v>11</v>
      </c>
      <c r="E7" s="13">
        <v>2011</v>
      </c>
      <c r="F7" s="11">
        <v>2013</v>
      </c>
      <c r="G7" s="12" t="s">
        <v>11</v>
      </c>
      <c r="H7" s="14">
        <v>2011</v>
      </c>
      <c r="I7" s="13">
        <v>2013</v>
      </c>
      <c r="J7" s="12" t="s">
        <v>11</v>
      </c>
      <c r="K7" s="15">
        <v>2011</v>
      </c>
      <c r="L7" s="16">
        <v>2013</v>
      </c>
      <c r="M7" s="17" t="s">
        <v>11</v>
      </c>
      <c r="N7" s="18">
        <v>2011</v>
      </c>
      <c r="O7" s="19">
        <v>2013</v>
      </c>
      <c r="P7" s="20" t="s">
        <v>12</v>
      </c>
    </row>
    <row r="8" spans="1:16" ht="20.100000000000001" customHeight="1" x14ac:dyDescent="0.2">
      <c r="A8" s="21" t="s">
        <v>13</v>
      </c>
      <c r="B8" s="22">
        <f>[1]Statistik!$C$338+[1]Statistik!$C$1101+5150</f>
        <v>102888</v>
      </c>
      <c r="C8" s="22">
        <f>'[2]Blatt 1'!C8</f>
        <v>106242</v>
      </c>
      <c r="D8" s="23">
        <f>(C8-B8)/C8</f>
        <v>3.1569435816343819E-2</v>
      </c>
      <c r="E8" s="22">
        <f>[1]Dezember!$C$8+4708/K8</f>
        <v>767474.02795442264</v>
      </c>
      <c r="F8" s="22">
        <f>[3]Dezember!C9</f>
        <v>572633</v>
      </c>
      <c r="G8" s="24">
        <f>(F8-E8)/F8</f>
        <v>-0.34025462722969624</v>
      </c>
      <c r="H8" s="25">
        <f>[1]Dezember!$C$10</f>
        <v>12992</v>
      </c>
      <c r="I8" s="22">
        <f>'[2]Blatt 1'!O8</f>
        <v>10773</v>
      </c>
      <c r="J8" s="24">
        <f>(I8-H8)/I8</f>
        <v>-0.20597790773229369</v>
      </c>
      <c r="K8" s="26">
        <f>[1]Dezember!$C$11</f>
        <v>168417</v>
      </c>
      <c r="L8" s="26">
        <f>[3]Dezember!$C$12</f>
        <v>122384</v>
      </c>
      <c r="M8" s="27">
        <f>(L8-K8)/L8</f>
        <v>-0.37613576938161852</v>
      </c>
      <c r="N8" s="28">
        <f>[4]Dezember!$C$9</f>
        <v>257314</v>
      </c>
      <c r="O8" s="28">
        <v>191989</v>
      </c>
      <c r="P8" s="29">
        <f>(O8-N8)/O8</f>
        <v>-0.34025386871122826</v>
      </c>
    </row>
    <row r="9" spans="1:16" ht="20.100000000000001" customHeight="1" x14ac:dyDescent="0.2">
      <c r="A9" s="21" t="s">
        <v>14</v>
      </c>
      <c r="B9" s="22">
        <f>[1]Statistik!$C$575</f>
        <v>21781</v>
      </c>
      <c r="C9" s="22">
        <f>'[2]Blatt 1'!C9</f>
        <v>24381</v>
      </c>
      <c r="D9" s="23">
        <f t="shared" ref="D9:D19" si="0">(C9-B9)/C9</f>
        <v>0.1066404167179361</v>
      </c>
      <c r="E9" s="22">
        <f>[1]Statistik!$H$575</f>
        <v>71761</v>
      </c>
      <c r="F9" s="22">
        <f>[3]Dezember!$C$18</f>
        <v>78813</v>
      </c>
      <c r="G9" s="30">
        <f t="shared" ref="G9:G19" si="1">(F9-E9)/F9</f>
        <v>8.9477624249806501E-2</v>
      </c>
      <c r="H9" s="22">
        <f>[5]Dezember!B15</f>
        <v>1146</v>
      </c>
      <c r="I9" s="22">
        <f>'[2]Blatt 1'!O9</f>
        <v>1115</v>
      </c>
      <c r="J9" s="24">
        <f t="shared" ref="J9:J19" si="2">(I9-H9)/I9</f>
        <v>-2.780269058295964E-2</v>
      </c>
      <c r="K9" s="25">
        <f>[1]Dezember!$C$20</f>
        <v>14497</v>
      </c>
      <c r="L9" s="25">
        <f>[3]Dezember!$C$21</f>
        <v>15590</v>
      </c>
      <c r="M9" s="31">
        <f t="shared" ref="M9:M19" si="3">(L9-K9)/L9</f>
        <v>7.0109044259140468E-2</v>
      </c>
      <c r="N9" s="28">
        <f>[4]Dezember!$C$18</f>
        <v>27470</v>
      </c>
      <c r="O9" s="32">
        <f>[3]Dezember!$C$19</f>
        <v>32277</v>
      </c>
      <c r="P9" s="33">
        <f t="shared" ref="P9:P19" si="4">(O9-N9)/O9</f>
        <v>0.14892957833751588</v>
      </c>
    </row>
    <row r="10" spans="1:16" ht="20.100000000000001" customHeight="1" x14ac:dyDescent="0.2">
      <c r="A10" s="21" t="s">
        <v>15</v>
      </c>
      <c r="B10" s="22">
        <f>[1]Statistik!$C$837</f>
        <v>15982</v>
      </c>
      <c r="C10" s="22">
        <f>'[2]Blatt 1'!C10</f>
        <v>18672</v>
      </c>
      <c r="D10" s="23">
        <f t="shared" si="0"/>
        <v>0.14406598114824337</v>
      </c>
      <c r="E10" s="22">
        <f>[1]Dezember!$C$26</f>
        <v>63786</v>
      </c>
      <c r="F10" s="22">
        <f>[3]Dezember!$C$27</f>
        <v>54576</v>
      </c>
      <c r="G10" s="24">
        <f t="shared" si="1"/>
        <v>-0.16875549692172384</v>
      </c>
      <c r="H10" s="22">
        <f>[5]Dezember!B16</f>
        <v>1588</v>
      </c>
      <c r="I10" s="22">
        <f>'[2]Blatt 1'!O10</f>
        <v>1449</v>
      </c>
      <c r="J10" s="24">
        <f t="shared" si="2"/>
        <v>-9.5928226363008975E-2</v>
      </c>
      <c r="K10" s="25">
        <f>[1]Dezember!$C$29</f>
        <v>16203</v>
      </c>
      <c r="L10" s="25">
        <f>[3]Dezember!$C$30</f>
        <v>14260</v>
      </c>
      <c r="M10" s="27">
        <f t="shared" si="3"/>
        <v>-0.13625525946704067</v>
      </c>
      <c r="N10" s="28">
        <f>[4]Dezember!$C$27</f>
        <v>46288</v>
      </c>
      <c r="O10" s="32">
        <f>[3]Dezember!$C$28</f>
        <v>38168</v>
      </c>
      <c r="P10" s="29">
        <f t="shared" si="4"/>
        <v>-0.21274365961014463</v>
      </c>
    </row>
    <row r="11" spans="1:16" ht="20.100000000000001" customHeight="1" x14ac:dyDescent="0.2">
      <c r="A11" s="21" t="s">
        <v>16</v>
      </c>
      <c r="B11" s="22">
        <f>[1]Statistik!$C$1336</f>
        <v>51084</v>
      </c>
      <c r="C11" s="22">
        <f>'[2]Blatt 1'!C11</f>
        <v>52057</v>
      </c>
      <c r="D11" s="23">
        <f t="shared" si="0"/>
        <v>1.8691050194978583E-2</v>
      </c>
      <c r="E11" s="22">
        <f>[1]Dezember!$C$35</f>
        <v>86071</v>
      </c>
      <c r="F11" s="22">
        <f>[3]Dezember!$C$36</f>
        <v>63259</v>
      </c>
      <c r="G11" s="24">
        <f t="shared" si="1"/>
        <v>-0.36061271913877868</v>
      </c>
      <c r="H11" s="22">
        <f>[5]Dezember!B17</f>
        <v>925</v>
      </c>
      <c r="I11" s="22">
        <f>'[2]Blatt 1'!O11</f>
        <v>805</v>
      </c>
      <c r="J11" s="24">
        <f t="shared" si="2"/>
        <v>-0.14906832298136646</v>
      </c>
      <c r="K11" s="25">
        <f>[1]Dezember!$C$38</f>
        <v>12281</v>
      </c>
      <c r="L11" s="25">
        <f>[3]Dezember!$C$39</f>
        <v>9743</v>
      </c>
      <c r="M11" s="27">
        <f t="shared" si="3"/>
        <v>-0.26049471415375142</v>
      </c>
      <c r="N11" s="28">
        <f>[4]Dezember!$C$36</f>
        <v>28823</v>
      </c>
      <c r="O11" s="32">
        <f>[3]Dezember!$C$37</f>
        <v>27597</v>
      </c>
      <c r="P11" s="29">
        <f t="shared" si="4"/>
        <v>-4.4425118672319457E-2</v>
      </c>
    </row>
    <row r="12" spans="1:16" ht="20.100000000000001" customHeight="1" x14ac:dyDescent="0.2">
      <c r="A12" s="21" t="s">
        <v>17</v>
      </c>
      <c r="B12" s="22">
        <f>[1]Statistik!$C$1529</f>
        <v>11129</v>
      </c>
      <c r="C12" s="22">
        <f>'[2]Blatt 1'!C12</f>
        <v>11713</v>
      </c>
      <c r="D12" s="23">
        <f t="shared" si="0"/>
        <v>4.9859130880218559E-2</v>
      </c>
      <c r="E12" s="22">
        <f>[1]Dezember!$C$44</f>
        <v>41512</v>
      </c>
      <c r="F12" s="22">
        <f>[3]Dezember!$C$45</f>
        <v>37576</v>
      </c>
      <c r="G12" s="24">
        <f t="shared" si="1"/>
        <v>-0.10474771130508835</v>
      </c>
      <c r="H12" s="22">
        <f>[5]Dezember!B18</f>
        <v>738</v>
      </c>
      <c r="I12" s="22">
        <f>'[2]Blatt 1'!O12</f>
        <v>596</v>
      </c>
      <c r="J12" s="24">
        <f t="shared" si="2"/>
        <v>-0.23825503355704697</v>
      </c>
      <c r="K12" s="25">
        <f>[1]Dezember!$C$47</f>
        <v>8352</v>
      </c>
      <c r="L12" s="25">
        <f>[3]Dezember!$C$48</f>
        <v>7343</v>
      </c>
      <c r="M12" s="27">
        <f t="shared" si="3"/>
        <v>-0.13740977801988288</v>
      </c>
      <c r="N12" s="28">
        <f>[4]Dezember!$C$45</f>
        <v>20270</v>
      </c>
      <c r="O12" s="32">
        <f>[3]Dezember!$C$46</f>
        <v>16687</v>
      </c>
      <c r="P12" s="29">
        <f t="shared" si="4"/>
        <v>-0.21471804398633668</v>
      </c>
    </row>
    <row r="13" spans="1:16" ht="20.100000000000001" customHeight="1" x14ac:dyDescent="0.2">
      <c r="A13" s="21" t="s">
        <v>18</v>
      </c>
      <c r="B13" s="22">
        <f>[1]Statistik!$C$1755</f>
        <v>11123</v>
      </c>
      <c r="C13" s="22">
        <f>'[2]Blatt 1'!C13</f>
        <v>11617</v>
      </c>
      <c r="D13" s="23">
        <f t="shared" si="0"/>
        <v>4.2523887406387191E-2</v>
      </c>
      <c r="E13" s="22">
        <f>[1]Dezember!$C$53</f>
        <v>71589</v>
      </c>
      <c r="F13" s="22">
        <f>[3]Dezember!$C$54</f>
        <v>75686</v>
      </c>
      <c r="G13" s="30">
        <f t="shared" si="1"/>
        <v>5.4131543482282059E-2</v>
      </c>
      <c r="H13" s="22">
        <f>[5]Dezember!B19</f>
        <v>1105</v>
      </c>
      <c r="I13" s="22">
        <f>'[2]Blatt 1'!O13</f>
        <v>1111</v>
      </c>
      <c r="J13" s="30">
        <f t="shared" si="2"/>
        <v>5.4005400540054005E-3</v>
      </c>
      <c r="K13" s="25">
        <f>[1]Dezember!$C$56</f>
        <v>16867</v>
      </c>
      <c r="L13" s="25">
        <f>[3]Dezember!$C$57</f>
        <v>17508</v>
      </c>
      <c r="M13" s="31">
        <f t="shared" si="3"/>
        <v>3.6611834589901762E-2</v>
      </c>
      <c r="N13" s="28">
        <f>[4]Dezember!$C$54</f>
        <v>34115</v>
      </c>
      <c r="O13" s="32">
        <f>[3]Dezember!$C$55</f>
        <v>27395</v>
      </c>
      <c r="P13" s="29">
        <f t="shared" si="4"/>
        <v>-0.24530023726957473</v>
      </c>
    </row>
    <row r="14" spans="1:16" ht="20.100000000000001" customHeight="1" x14ac:dyDescent="0.2">
      <c r="A14" s="21" t="s">
        <v>19</v>
      </c>
      <c r="B14" s="22">
        <f>[1]Statistik!$C$2054</f>
        <v>41117</v>
      </c>
      <c r="C14" s="22">
        <f>'[2]Blatt 1'!C14</f>
        <v>45407</v>
      </c>
      <c r="D14" s="23">
        <f t="shared" si="0"/>
        <v>9.4478824850793924E-2</v>
      </c>
      <c r="E14" s="22">
        <f>[1]Dezember!$C$64</f>
        <v>227861</v>
      </c>
      <c r="F14" s="22">
        <f>[3]Dezember!$C$64</f>
        <v>236770</v>
      </c>
      <c r="G14" s="30">
        <f t="shared" si="1"/>
        <v>3.7627233179879205E-2</v>
      </c>
      <c r="H14" s="22">
        <f>[5]Dezember!B20</f>
        <v>4258</v>
      </c>
      <c r="I14" s="22">
        <f>'[2]Blatt 1'!O14</f>
        <v>4137</v>
      </c>
      <c r="J14" s="24">
        <f t="shared" si="2"/>
        <v>-2.9248247522359199E-2</v>
      </c>
      <c r="K14" s="25">
        <f>[1]Dezember!$C$67</f>
        <v>55976</v>
      </c>
      <c r="L14" s="25">
        <f>[3]Dezember!$C$67</f>
        <v>55850</v>
      </c>
      <c r="M14" s="27">
        <f t="shared" si="3"/>
        <v>-2.2560429722470903E-3</v>
      </c>
      <c r="N14" s="28">
        <f>[4]Dezember!$C$65</f>
        <v>102780</v>
      </c>
      <c r="O14" s="32">
        <f>[3]Dezember!$C$65</f>
        <v>96372</v>
      </c>
      <c r="P14" s="29">
        <f t="shared" si="4"/>
        <v>-6.6492342174075458E-2</v>
      </c>
    </row>
    <row r="15" spans="1:16" ht="20.100000000000001" customHeight="1" x14ac:dyDescent="0.2">
      <c r="A15" s="21" t="s">
        <v>20</v>
      </c>
      <c r="B15" s="22">
        <f>[1]Statistik!$C$2343</f>
        <v>28796</v>
      </c>
      <c r="C15" s="22">
        <f>'[2]Blatt 1'!C15</f>
        <v>31051</v>
      </c>
      <c r="D15" s="23">
        <f t="shared" si="0"/>
        <v>7.2622459824160254E-2</v>
      </c>
      <c r="E15" s="22">
        <f>[1]Dezember!$C$73</f>
        <v>135593</v>
      </c>
      <c r="F15" s="22">
        <f>[3]Dezember!$C$73</f>
        <v>176859</v>
      </c>
      <c r="G15" s="30">
        <f t="shared" si="1"/>
        <v>0.23332711368943621</v>
      </c>
      <c r="H15" s="22">
        <f>[5]Dezember!B21</f>
        <v>2221</v>
      </c>
      <c r="I15" s="22">
        <f>'[2]Blatt 1'!O15</f>
        <v>2354</v>
      </c>
      <c r="J15" s="30">
        <f t="shared" si="2"/>
        <v>5.6499575191163977E-2</v>
      </c>
      <c r="K15" s="25">
        <f>[1]Dezember!$C$76</f>
        <v>35581</v>
      </c>
      <c r="L15" s="25">
        <f>[3]Dezember!$C$76</f>
        <v>42916</v>
      </c>
      <c r="M15" s="31">
        <f t="shared" si="3"/>
        <v>0.17091527635380743</v>
      </c>
      <c r="N15" s="28">
        <f>[4]Dezember!$C$74</f>
        <v>68643</v>
      </c>
      <c r="O15" s="32">
        <f>[3]Dezember!$C$74</f>
        <v>78404</v>
      </c>
      <c r="P15" s="33">
        <f t="shared" si="4"/>
        <v>0.12449619917351155</v>
      </c>
    </row>
    <row r="16" spans="1:16" ht="20.100000000000001" customHeight="1" x14ac:dyDescent="0.2">
      <c r="A16" s="34" t="s">
        <v>21</v>
      </c>
      <c r="B16" s="22">
        <v>21661</v>
      </c>
      <c r="C16" s="22">
        <v>22849</v>
      </c>
      <c r="D16" s="23">
        <f t="shared" si="0"/>
        <v>5.1993522692459188E-2</v>
      </c>
      <c r="E16" s="22">
        <v>112637</v>
      </c>
      <c r="F16" s="22">
        <v>82810</v>
      </c>
      <c r="G16" s="24">
        <f t="shared" si="1"/>
        <v>-0.36018596787827556</v>
      </c>
      <c r="H16" s="22">
        <f>[5]Dezember!B22</f>
        <v>2488</v>
      </c>
      <c r="I16" s="22">
        <f>'[2]Blatt 1'!O16</f>
        <v>2093</v>
      </c>
      <c r="J16" s="24">
        <f t="shared" si="2"/>
        <v>-0.18872431915910176</v>
      </c>
      <c r="K16" s="25">
        <f>[1]Dezember!$C$86</f>
        <v>17566</v>
      </c>
      <c r="L16" s="25">
        <f>[3]Dezember!$C$86</f>
        <v>19045</v>
      </c>
      <c r="M16" s="31">
        <f t="shared" si="3"/>
        <v>7.7658177999474928E-2</v>
      </c>
      <c r="N16" s="28">
        <f>[4]Dezember!$C$83</f>
        <v>19123</v>
      </c>
      <c r="O16" s="32">
        <f>[3]Dezember!$C$83</f>
        <v>18774</v>
      </c>
      <c r="P16" s="33">
        <f t="shared" si="4"/>
        <v>-1.858953872376691E-2</v>
      </c>
    </row>
    <row r="17" spans="1:16" ht="20.100000000000001" customHeight="1" x14ac:dyDescent="0.2">
      <c r="A17" s="34" t="s">
        <v>22</v>
      </c>
      <c r="B17" s="22">
        <v>5490</v>
      </c>
      <c r="C17">
        <v>5318</v>
      </c>
      <c r="D17" s="24">
        <f t="shared" si="0"/>
        <v>-3.2342986084994356E-2</v>
      </c>
      <c r="E17" s="22">
        <v>6056</v>
      </c>
      <c r="F17" s="35">
        <v>4076</v>
      </c>
      <c r="G17" s="24">
        <f t="shared" si="1"/>
        <v>-0.48577036310107952</v>
      </c>
      <c r="H17" s="67" t="s">
        <v>23</v>
      </c>
      <c r="I17" s="68"/>
      <c r="J17" s="69"/>
      <c r="K17" s="25">
        <f>[1]Dezember!$C$87</f>
        <v>1717</v>
      </c>
      <c r="L17" s="25">
        <f>[3]Dezember!$C$87</f>
        <v>1380</v>
      </c>
      <c r="M17" s="27">
        <f t="shared" si="3"/>
        <v>-0.24420289855072463</v>
      </c>
      <c r="N17" s="28">
        <f>[4]Dezember!$C$84</f>
        <v>41270</v>
      </c>
      <c r="O17" s="32">
        <f>[3]Dezember!$C$84</f>
        <v>35747</v>
      </c>
      <c r="P17" s="29">
        <f t="shared" si="4"/>
        <v>-0.15450247573222928</v>
      </c>
    </row>
    <row r="18" spans="1:16" ht="20.100000000000001" customHeight="1" x14ac:dyDescent="0.2">
      <c r="A18" s="21" t="s">
        <v>24</v>
      </c>
      <c r="B18" s="22">
        <f>[1]Statistik!$C$2858</f>
        <v>19438</v>
      </c>
      <c r="C18" s="22">
        <f>'[2]Blatt 1'!C17</f>
        <v>19057</v>
      </c>
      <c r="D18" s="24">
        <f t="shared" si="0"/>
        <v>-1.999265361809309E-2</v>
      </c>
      <c r="E18" s="22">
        <f>[1]Dezember!$C$93</f>
        <v>106149</v>
      </c>
      <c r="F18" s="22">
        <f>[3]Dezember!$C$93</f>
        <v>123593</v>
      </c>
      <c r="G18" s="30">
        <f t="shared" si="1"/>
        <v>0.14114067948832054</v>
      </c>
      <c r="H18" s="22">
        <f>[5]Dezember!B23</f>
        <v>1591</v>
      </c>
      <c r="I18" s="22">
        <f>'[2]Blatt 1'!O17</f>
        <v>1588</v>
      </c>
      <c r="J18" s="24">
        <f t="shared" si="2"/>
        <v>-1.889168765743073E-3</v>
      </c>
      <c r="K18" s="25">
        <f>[1]Dezember!$C$96</f>
        <v>24743</v>
      </c>
      <c r="L18" s="36">
        <f>[3]Dezember!$C$96</f>
        <v>25566</v>
      </c>
      <c r="M18" s="31">
        <f t="shared" si="3"/>
        <v>3.2191191426112806E-2</v>
      </c>
      <c r="N18" s="37">
        <f>[4]Dezember!$C$94</f>
        <v>39826</v>
      </c>
      <c r="O18" s="37">
        <f>[3]Dezember!$C$94</f>
        <v>45620</v>
      </c>
      <c r="P18" s="33">
        <f t="shared" si="4"/>
        <v>0.12700569925471283</v>
      </c>
    </row>
    <row r="19" spans="1:16" ht="20.100000000000001" customHeight="1" thickBot="1" x14ac:dyDescent="0.25">
      <c r="A19" s="38" t="s">
        <v>25</v>
      </c>
      <c r="B19" s="39">
        <f>SUM(B8:B18)</f>
        <v>330489</v>
      </c>
      <c r="C19" s="39">
        <f>SUM(C8:C18)</f>
        <v>348364</v>
      </c>
      <c r="D19" s="40">
        <f t="shared" si="0"/>
        <v>5.1311272117670025E-2</v>
      </c>
      <c r="E19" s="41">
        <f>SUM(E8:E18)</f>
        <v>1690489.0279544226</v>
      </c>
      <c r="F19" s="41">
        <f>SUM(F8:F18)</f>
        <v>1506651</v>
      </c>
      <c r="G19" s="42">
        <f t="shared" si="1"/>
        <v>-0.12201765900292944</v>
      </c>
      <c r="H19" s="39">
        <f>SUM(H8:H18)</f>
        <v>29052</v>
      </c>
      <c r="I19" s="39">
        <f>SUM(I8:I18)</f>
        <v>26021</v>
      </c>
      <c r="J19" s="42">
        <f t="shared" si="2"/>
        <v>-0.11648284078244495</v>
      </c>
      <c r="K19" s="41">
        <f>SUM(K8:K18)</f>
        <v>372200</v>
      </c>
      <c r="L19" s="41">
        <f>SUM(L8:L18)</f>
        <v>331585</v>
      </c>
      <c r="M19" s="42">
        <f t="shared" si="3"/>
        <v>-0.12248744665771974</v>
      </c>
      <c r="N19" s="43">
        <f>SUM(N8:N18)</f>
        <v>685922</v>
      </c>
      <c r="O19" s="41">
        <f>SUM(O8:O18)</f>
        <v>609030</v>
      </c>
      <c r="P19" s="44">
        <f t="shared" si="4"/>
        <v>-0.12625322233715908</v>
      </c>
    </row>
    <row r="20" spans="1:16" s="47" customFormat="1" ht="15" thickTop="1" x14ac:dyDescent="0.2">
      <c r="A20" s="45" t="s">
        <v>26</v>
      </c>
      <c r="B20"/>
      <c r="C20"/>
      <c r="D20"/>
      <c r="E20"/>
      <c r="F20"/>
      <c r="G20"/>
      <c r="H20"/>
      <c r="I20"/>
      <c r="J20"/>
      <c r="K20" s="36"/>
      <c r="L20" s="36"/>
      <c r="M20" s="46"/>
    </row>
    <row r="21" spans="1:16" s="47" customFormat="1" x14ac:dyDescent="0.2">
      <c r="A21" t="s">
        <v>27</v>
      </c>
      <c r="B21"/>
      <c r="C21"/>
      <c r="D21"/>
      <c r="E21"/>
      <c r="F21"/>
      <c r="G21"/>
      <c r="H21"/>
      <c r="I21"/>
      <c r="J21"/>
    </row>
    <row r="22" spans="1:16" ht="14.25" x14ac:dyDescent="0.2">
      <c r="A22" s="48" t="s">
        <v>28</v>
      </c>
      <c r="B22" s="49"/>
      <c r="C22" s="49"/>
      <c r="D22" s="46"/>
      <c r="E22" s="36"/>
      <c r="F22" s="36"/>
      <c r="G22" s="50"/>
      <c r="H22" s="47"/>
      <c r="I22" s="47"/>
      <c r="J22" s="51"/>
      <c r="K22" s="47"/>
    </row>
    <row r="23" spans="1:16" ht="14.25" x14ac:dyDescent="0.2">
      <c r="A23" s="52" t="s">
        <v>29</v>
      </c>
      <c r="B23" s="36"/>
      <c r="C23" s="36"/>
      <c r="D23" s="46"/>
      <c r="E23" s="36"/>
      <c r="F23" s="36"/>
      <c r="G23" s="36"/>
      <c r="H23" s="47"/>
      <c r="I23" s="47"/>
      <c r="J23" s="51"/>
      <c r="P23" s="46"/>
    </row>
    <row r="24" spans="1:16" ht="14.25" x14ac:dyDescent="0.2">
      <c r="A24" s="48" t="s">
        <v>30</v>
      </c>
      <c r="B24" s="49"/>
      <c r="C24" s="49"/>
      <c r="D24" s="46"/>
      <c r="K24" s="53"/>
      <c r="L24" s="53"/>
      <c r="M24" s="54"/>
      <c r="N24" s="54"/>
      <c r="O24" s="54"/>
    </row>
    <row r="25" spans="1:16" ht="14.25" x14ac:dyDescent="0.2">
      <c r="A25" s="52" t="s">
        <v>31</v>
      </c>
      <c r="B25" s="36"/>
      <c r="C25" s="36"/>
      <c r="D25" s="46"/>
      <c r="K25" s="55"/>
      <c r="L25" s="55"/>
      <c r="M25" s="54"/>
      <c r="N25" s="54"/>
      <c r="O25" s="54"/>
    </row>
    <row r="26" spans="1:16" ht="14.25" x14ac:dyDescent="0.2">
      <c r="A26" s="56" t="s">
        <v>32</v>
      </c>
      <c r="E26" s="46"/>
      <c r="I26" s="57"/>
      <c r="K26" s="55"/>
      <c r="L26" s="55"/>
      <c r="M26" s="54"/>
      <c r="N26" s="54"/>
      <c r="O26" s="54"/>
    </row>
    <row r="27" spans="1:16" ht="16.5" x14ac:dyDescent="0.2">
      <c r="E27" s="46"/>
      <c r="L27" s="47"/>
      <c r="M27" s="58"/>
      <c r="N27" s="58"/>
      <c r="O27" s="58"/>
    </row>
    <row r="28" spans="1:16" x14ac:dyDescent="0.2">
      <c r="K28" s="47"/>
      <c r="L28" s="47"/>
    </row>
    <row r="29" spans="1:16" x14ac:dyDescent="0.2">
      <c r="K29" s="47"/>
      <c r="L29" s="47"/>
      <c r="M29" s="47"/>
      <c r="N29" s="47"/>
      <c r="O29" s="47"/>
    </row>
    <row r="30" spans="1:16" x14ac:dyDescent="0.2">
      <c r="K30" s="47"/>
      <c r="L30" s="47"/>
      <c r="M30" s="47"/>
      <c r="N30" s="47"/>
      <c r="O30" s="47"/>
    </row>
    <row r="31" spans="1:16" x14ac:dyDescent="0.2">
      <c r="G31" s="59"/>
      <c r="K31" s="47"/>
      <c r="L31" s="47"/>
      <c r="M31" s="47"/>
      <c r="N31" s="47"/>
      <c r="O31" s="47"/>
    </row>
    <row r="32" spans="1:16" x14ac:dyDescent="0.2">
      <c r="K32" s="47"/>
      <c r="L32" s="47"/>
      <c r="M32" s="47"/>
      <c r="N32" s="47"/>
      <c r="O32" s="47"/>
    </row>
    <row r="33" spans="11:15" x14ac:dyDescent="0.2">
      <c r="K33" s="47"/>
      <c r="L33" s="47"/>
      <c r="M33" s="47"/>
      <c r="N33" s="47"/>
      <c r="O33" s="47"/>
    </row>
    <row r="34" spans="11:15" x14ac:dyDescent="0.2">
      <c r="K34" s="47"/>
      <c r="L34" s="47"/>
    </row>
    <row r="35" spans="11:15" x14ac:dyDescent="0.2">
      <c r="K35" s="47"/>
      <c r="L35" s="47"/>
    </row>
    <row r="36" spans="11:15" x14ac:dyDescent="0.2">
      <c r="K36" s="47"/>
      <c r="L36" s="47"/>
    </row>
    <row r="37" spans="11:15" x14ac:dyDescent="0.2">
      <c r="K37" s="47"/>
      <c r="L37" s="47"/>
    </row>
    <row r="38" spans="11:15" x14ac:dyDescent="0.2">
      <c r="K38" s="47"/>
      <c r="L38" s="47"/>
    </row>
    <row r="39" spans="11:15" x14ac:dyDescent="0.2">
      <c r="K39" s="47"/>
      <c r="L39" s="47"/>
      <c r="M39" s="47"/>
      <c r="N39" s="47"/>
      <c r="O39" s="47"/>
    </row>
  </sheetData>
  <mergeCells count="6">
    <mergeCell ref="H17:J17"/>
    <mergeCell ref="B6:D6"/>
    <mergeCell ref="E6:G6"/>
    <mergeCell ref="H6:J6"/>
    <mergeCell ref="K6:M6"/>
    <mergeCell ref="N6:O6"/>
  </mergeCells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  <ignoredErrors>
    <ignoredError sqref="D19 J19 G19 M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Bundesstadt Bonn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Sander, Lieselotte (41-6)</dc:creator>
  <cp:lastModifiedBy>Belloff, Gabriele (41-6)</cp:lastModifiedBy>
  <dcterms:created xsi:type="dcterms:W3CDTF">2014-10-21T10:19:26Z</dcterms:created>
  <dcterms:modified xsi:type="dcterms:W3CDTF">2014-10-21T10:51:43Z</dcterms:modified>
</cp:coreProperties>
</file>